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EEFCB90-047A-3B43-A725-215FB6120140}" xr6:coauthVersionLast="47" xr6:coauthVersionMax="47" xr10:uidLastSave="{00000000-0000-0000-0000-000000000000}"/>
  <workbookProtection workbookAlgorithmName="SHA-512" workbookHashValue="CCrz0RAFylwKK84a9Npfe4rB8s2m795F42E9RXiNWYwgTWkwy+OKPABS9GnKGek5FSOJrdQtuYVQwfbGwipXKw==" workbookSaltValue="wAGhQ/D9p49sCZwjTF4fWQ==" workbookSpinCount="100000" lockStructure="1"/>
  <bookViews>
    <workbookView xWindow="20" yWindow="500" windowWidth="33600" windowHeight="19120" xr2:uid="{00000000-000D-0000-FFFF-FFFF00000000}"/>
  </bookViews>
  <sheets>
    <sheet name="Suvestinė" sheetId="2" r:id="rId1"/>
    <sheet name="1" sheetId="3" r:id="rId2"/>
    <sheet name="2" sheetId="29" r:id="rId3"/>
    <sheet name="3" sheetId="30" r:id="rId4"/>
    <sheet name="4" sheetId="31" r:id="rId5"/>
    <sheet name="5" sheetId="32" r:id="rId6"/>
    <sheet name="6" sheetId="33" r:id="rId7"/>
    <sheet name="7" sheetId="34" r:id="rId8"/>
    <sheet name="8" sheetId="35" r:id="rId9"/>
    <sheet name="9. Iranga" sheetId="9" r:id="rId10"/>
    <sheet name="10. Iranga" sheetId="36" r:id="rId11"/>
    <sheet name="11. Patentavimas sertifikavimas" sheetId="37" r:id="rId12"/>
    <sheet name="12. Patentavimas sertifikavimas" sheetId="38" r:id="rId13"/>
    <sheet name="Duomenys" sheetId="14" state="hidden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3" l="1"/>
  <c r="G121" i="3"/>
  <c r="J121" i="3"/>
  <c r="J120" i="3"/>
  <c r="E16" i="2"/>
  <c r="B24" i="14"/>
  <c r="B25" i="14"/>
  <c r="F42" i="14"/>
  <c r="E38" i="2"/>
  <c r="G11" i="3"/>
  <c r="G10" i="3"/>
  <c r="G120" i="3"/>
  <c r="G9" i="3"/>
  <c r="G208" i="3"/>
  <c r="F24" i="14"/>
  <c r="F41" i="14"/>
  <c r="E36" i="2"/>
  <c r="G11" i="29"/>
  <c r="G10" i="29"/>
  <c r="G9" i="29"/>
  <c r="G208" i="29"/>
  <c r="F25" i="14"/>
  <c r="F40" i="14"/>
  <c r="E34" i="2"/>
  <c r="F39" i="14"/>
  <c r="E32" i="2"/>
  <c r="F35" i="14"/>
  <c r="F34" i="14"/>
  <c r="F33" i="14"/>
  <c r="F32" i="14"/>
  <c r="F31" i="14"/>
  <c r="F30" i="14"/>
  <c r="F29" i="14"/>
  <c r="F28" i="14"/>
  <c r="F27" i="14"/>
  <c r="F26" i="14"/>
  <c r="J11" i="29"/>
  <c r="J10" i="29"/>
  <c r="J9" i="29"/>
  <c r="J208" i="29"/>
  <c r="J209" i="29"/>
  <c r="J210" i="29"/>
  <c r="E25" i="14"/>
  <c r="E40" i="14"/>
  <c r="J11" i="3"/>
  <c r="J10" i="3"/>
  <c r="J9" i="3"/>
  <c r="J208" i="3"/>
  <c r="J209" i="3"/>
  <c r="J210" i="3"/>
  <c r="E24" i="14"/>
  <c r="E41" i="14"/>
  <c r="E42" i="14"/>
  <c r="E39" i="14"/>
  <c r="D40" i="14"/>
  <c r="D41" i="14"/>
  <c r="D42" i="14"/>
  <c r="D39" i="14"/>
  <c r="G209" i="29"/>
  <c r="G210" i="29"/>
  <c r="C25" i="14"/>
  <c r="C40" i="14"/>
  <c r="G209" i="3"/>
  <c r="G210" i="3"/>
  <c r="C24" i="14"/>
  <c r="C41" i="14"/>
  <c r="C42" i="14"/>
  <c r="C39" i="14"/>
  <c r="E31" i="14"/>
  <c r="E30" i="14"/>
  <c r="E29" i="14"/>
  <c r="E28" i="14"/>
  <c r="E27" i="14"/>
  <c r="E26" i="14"/>
  <c r="C31" i="14"/>
  <c r="C30" i="14"/>
  <c r="C29" i="14"/>
  <c r="C28" i="14"/>
  <c r="C27" i="14"/>
  <c r="C26" i="14"/>
  <c r="D31" i="14"/>
  <c r="D30" i="14"/>
  <c r="D29" i="14"/>
  <c r="D28" i="14"/>
  <c r="D27" i="14"/>
  <c r="D26" i="14"/>
  <c r="D25" i="14"/>
  <c r="D24" i="14"/>
  <c r="C32" i="14"/>
  <c r="E11" i="2"/>
  <c r="E19" i="2"/>
  <c r="E22" i="2"/>
  <c r="E21" i="2"/>
  <c r="D22" i="2"/>
  <c r="D21" i="2"/>
  <c r="D20" i="2"/>
  <c r="C11" i="2"/>
  <c r="C16" i="2"/>
  <c r="C19" i="2"/>
  <c r="C22" i="2"/>
  <c r="C21" i="2"/>
  <c r="Q203" i="3"/>
  <c r="T203" i="3"/>
  <c r="F203" i="3"/>
  <c r="G203" i="3"/>
  <c r="G202" i="3"/>
  <c r="C18" i="2"/>
  <c r="C17" i="2"/>
  <c r="D17" i="2"/>
  <c r="D18" i="2"/>
  <c r="C28" i="2"/>
  <c r="J203" i="3"/>
  <c r="J202" i="3"/>
  <c r="E18" i="2"/>
  <c r="E12" i="2"/>
  <c r="E13" i="2"/>
  <c r="E14" i="2"/>
  <c r="E15" i="2"/>
  <c r="E17" i="2"/>
  <c r="E20" i="2"/>
  <c r="E23" i="2"/>
  <c r="D11" i="2"/>
  <c r="D12" i="2"/>
  <c r="D13" i="2"/>
  <c r="D14" i="2"/>
  <c r="D15" i="2"/>
  <c r="D16" i="2"/>
  <c r="D19" i="2"/>
  <c r="C12" i="2"/>
  <c r="C13" i="2"/>
  <c r="C14" i="2"/>
  <c r="C15" i="2"/>
  <c r="H202" i="3"/>
  <c r="G11" i="35"/>
  <c r="J11" i="35"/>
  <c r="G12" i="35"/>
  <c r="J12" i="35"/>
  <c r="G13" i="35"/>
  <c r="J13" i="35"/>
  <c r="G14" i="35"/>
  <c r="J14" i="35"/>
  <c r="G15" i="35"/>
  <c r="J15" i="35"/>
  <c r="G16" i="35"/>
  <c r="J16" i="35"/>
  <c r="G17" i="35"/>
  <c r="J17" i="35"/>
  <c r="G18" i="35"/>
  <c r="J18" i="35"/>
  <c r="G19" i="35"/>
  <c r="J19" i="35"/>
  <c r="G20" i="35"/>
  <c r="J20" i="35"/>
  <c r="J10" i="35"/>
  <c r="G22" i="35"/>
  <c r="J22" i="35"/>
  <c r="G23" i="35"/>
  <c r="J23" i="35"/>
  <c r="G24" i="35"/>
  <c r="J24" i="35"/>
  <c r="G25" i="35"/>
  <c r="J25" i="35"/>
  <c r="G26" i="35"/>
  <c r="J26" i="35"/>
  <c r="G27" i="35"/>
  <c r="J27" i="35"/>
  <c r="G28" i="35"/>
  <c r="J28" i="35"/>
  <c r="G29" i="35"/>
  <c r="J29" i="35"/>
  <c r="G30" i="35"/>
  <c r="J30" i="35"/>
  <c r="G31" i="35"/>
  <c r="J31" i="35"/>
  <c r="J21" i="35"/>
  <c r="G33" i="35"/>
  <c r="J33" i="35"/>
  <c r="G34" i="35"/>
  <c r="J34" i="35"/>
  <c r="G35" i="35"/>
  <c r="J35" i="35"/>
  <c r="G36" i="35"/>
  <c r="J36" i="35"/>
  <c r="G37" i="35"/>
  <c r="J37" i="35"/>
  <c r="G38" i="35"/>
  <c r="J38" i="35"/>
  <c r="G39" i="35"/>
  <c r="J39" i="35"/>
  <c r="G40" i="35"/>
  <c r="J40" i="35"/>
  <c r="G41" i="35"/>
  <c r="J41" i="35"/>
  <c r="G42" i="35"/>
  <c r="J42" i="35"/>
  <c r="J32" i="35"/>
  <c r="G44" i="35"/>
  <c r="J44" i="35"/>
  <c r="G45" i="35"/>
  <c r="J45" i="35"/>
  <c r="G46" i="35"/>
  <c r="J46" i="35"/>
  <c r="G47" i="35"/>
  <c r="J47" i="35"/>
  <c r="G48" i="35"/>
  <c r="J48" i="35"/>
  <c r="G49" i="35"/>
  <c r="J49" i="35"/>
  <c r="G50" i="35"/>
  <c r="J50" i="35"/>
  <c r="G51" i="35"/>
  <c r="J51" i="35"/>
  <c r="G52" i="35"/>
  <c r="J52" i="35"/>
  <c r="G53" i="35"/>
  <c r="J53" i="35"/>
  <c r="G54" i="35"/>
  <c r="J54" i="35"/>
  <c r="G55" i="35"/>
  <c r="J55" i="35"/>
  <c r="G56" i="35"/>
  <c r="J56" i="35"/>
  <c r="G57" i="35"/>
  <c r="J57" i="35"/>
  <c r="G58" i="35"/>
  <c r="J58" i="35"/>
  <c r="G59" i="35"/>
  <c r="J59" i="35"/>
  <c r="G60" i="35"/>
  <c r="J60" i="35"/>
  <c r="G61" i="35"/>
  <c r="J61" i="35"/>
  <c r="G62" i="35"/>
  <c r="J62" i="35"/>
  <c r="G63" i="35"/>
  <c r="J63" i="35"/>
  <c r="G64" i="35"/>
  <c r="J64" i="35"/>
  <c r="G65" i="35"/>
  <c r="J65" i="35"/>
  <c r="G66" i="35"/>
  <c r="J66" i="35"/>
  <c r="G67" i="35"/>
  <c r="J67" i="35"/>
  <c r="G68" i="35"/>
  <c r="J68" i="35"/>
  <c r="J43" i="35"/>
  <c r="F70" i="35"/>
  <c r="G70" i="35"/>
  <c r="J70" i="35"/>
  <c r="F75" i="35"/>
  <c r="G75" i="35"/>
  <c r="J75" i="35"/>
  <c r="F80" i="35"/>
  <c r="G80" i="35"/>
  <c r="J80" i="35"/>
  <c r="F85" i="35"/>
  <c r="G85" i="35"/>
  <c r="J85" i="35"/>
  <c r="F90" i="35"/>
  <c r="G90" i="35"/>
  <c r="J90" i="35"/>
  <c r="F95" i="35"/>
  <c r="G95" i="35"/>
  <c r="J95" i="35"/>
  <c r="F100" i="35"/>
  <c r="G100" i="35"/>
  <c r="J100" i="35"/>
  <c r="F105" i="35"/>
  <c r="G105" i="35"/>
  <c r="J105" i="35"/>
  <c r="F110" i="35"/>
  <c r="G110" i="35"/>
  <c r="J110" i="35"/>
  <c r="F115" i="35"/>
  <c r="G115" i="35"/>
  <c r="J115" i="35"/>
  <c r="J69" i="35"/>
  <c r="G122" i="35"/>
  <c r="G123" i="35"/>
  <c r="G124" i="35"/>
  <c r="G125" i="35"/>
  <c r="G126" i="35"/>
  <c r="G127" i="35"/>
  <c r="G121" i="35"/>
  <c r="H121" i="35"/>
  <c r="J121" i="35"/>
  <c r="G129" i="35"/>
  <c r="G130" i="35"/>
  <c r="G131" i="35"/>
  <c r="G132" i="35"/>
  <c r="G133" i="35"/>
  <c r="G134" i="35"/>
  <c r="G128" i="35"/>
  <c r="H128" i="35"/>
  <c r="J128" i="35"/>
  <c r="G136" i="35"/>
  <c r="G137" i="35"/>
  <c r="G138" i="35"/>
  <c r="G139" i="35"/>
  <c r="G140" i="35"/>
  <c r="G141" i="35"/>
  <c r="G135" i="35"/>
  <c r="H135" i="35"/>
  <c r="J135" i="35"/>
  <c r="G143" i="35"/>
  <c r="G144" i="35"/>
  <c r="G145" i="35"/>
  <c r="G146" i="35"/>
  <c r="G147" i="35"/>
  <c r="G148" i="35"/>
  <c r="G142" i="35"/>
  <c r="H142" i="35"/>
  <c r="J142" i="35"/>
  <c r="G150" i="35"/>
  <c r="G151" i="35"/>
  <c r="G152" i="35"/>
  <c r="G153" i="35"/>
  <c r="G154" i="35"/>
  <c r="G155" i="35"/>
  <c r="G149" i="35"/>
  <c r="H149" i="35"/>
  <c r="J149" i="35"/>
  <c r="G157" i="35"/>
  <c r="G158" i="35"/>
  <c r="G159" i="35"/>
  <c r="G160" i="35"/>
  <c r="G161" i="35"/>
  <c r="G162" i="35"/>
  <c r="G156" i="35"/>
  <c r="H156" i="35"/>
  <c r="J156" i="35"/>
  <c r="G164" i="35"/>
  <c r="G165" i="35"/>
  <c r="G166" i="35"/>
  <c r="G167" i="35"/>
  <c r="G168" i="35"/>
  <c r="G169" i="35"/>
  <c r="G163" i="35"/>
  <c r="H163" i="35"/>
  <c r="J163" i="35"/>
  <c r="G171" i="35"/>
  <c r="G172" i="35"/>
  <c r="G173" i="35"/>
  <c r="G174" i="35"/>
  <c r="G175" i="35"/>
  <c r="G176" i="35"/>
  <c r="G170" i="35"/>
  <c r="H170" i="35"/>
  <c r="J170" i="35"/>
  <c r="G178" i="35"/>
  <c r="G179" i="35"/>
  <c r="G180" i="35"/>
  <c r="G181" i="35"/>
  <c r="G182" i="35"/>
  <c r="G183" i="35"/>
  <c r="G177" i="35"/>
  <c r="H177" i="35"/>
  <c r="J177" i="35"/>
  <c r="G185" i="35"/>
  <c r="G186" i="35"/>
  <c r="G187" i="35"/>
  <c r="G188" i="35"/>
  <c r="G189" i="35"/>
  <c r="G190" i="35"/>
  <c r="G184" i="35"/>
  <c r="H184" i="35"/>
  <c r="J184" i="35"/>
  <c r="J120" i="35"/>
  <c r="G192" i="35"/>
  <c r="J192" i="35"/>
  <c r="G193" i="35"/>
  <c r="J193" i="35"/>
  <c r="G194" i="35"/>
  <c r="J194" i="35"/>
  <c r="G195" i="35"/>
  <c r="J195" i="35"/>
  <c r="G196" i="35"/>
  <c r="J196" i="35"/>
  <c r="G197" i="35"/>
  <c r="J197" i="35"/>
  <c r="G198" i="35"/>
  <c r="J198" i="35"/>
  <c r="G199" i="35"/>
  <c r="J199" i="35"/>
  <c r="G200" i="35"/>
  <c r="J200" i="35"/>
  <c r="G201" i="35"/>
  <c r="J201" i="35"/>
  <c r="J191" i="35"/>
  <c r="Q203" i="35"/>
  <c r="T203" i="35"/>
  <c r="F203" i="35"/>
  <c r="G203" i="35"/>
  <c r="J203" i="35"/>
  <c r="Q204" i="35"/>
  <c r="T204" i="35"/>
  <c r="F204" i="35"/>
  <c r="G204" i="35"/>
  <c r="J204" i="35"/>
  <c r="Q205" i="35"/>
  <c r="T205" i="35"/>
  <c r="F205" i="35"/>
  <c r="G205" i="35"/>
  <c r="J205" i="35"/>
  <c r="Q206" i="35"/>
  <c r="T206" i="35"/>
  <c r="F206" i="35"/>
  <c r="G206" i="35"/>
  <c r="J206" i="35"/>
  <c r="Q207" i="35"/>
  <c r="T207" i="35"/>
  <c r="F207" i="35"/>
  <c r="G207" i="35"/>
  <c r="J207" i="35"/>
  <c r="J202" i="35"/>
  <c r="J9" i="35"/>
  <c r="J208" i="35"/>
  <c r="J209" i="35"/>
  <c r="J210" i="35"/>
  <c r="G10" i="35"/>
  <c r="G21" i="35"/>
  <c r="G32" i="35"/>
  <c r="G43" i="35"/>
  <c r="G69" i="35"/>
  <c r="G120" i="35"/>
  <c r="G191" i="35"/>
  <c r="G202" i="35"/>
  <c r="G9" i="35"/>
  <c r="G208" i="35"/>
  <c r="G209" i="35"/>
  <c r="H10" i="35"/>
  <c r="H21" i="35"/>
  <c r="H32" i="35"/>
  <c r="H43" i="35"/>
  <c r="H69" i="35"/>
  <c r="H120" i="35"/>
  <c r="H191" i="35"/>
  <c r="H202" i="35"/>
  <c r="H9" i="35"/>
  <c r="H208" i="35"/>
  <c r="H209" i="35"/>
  <c r="G210" i="35"/>
  <c r="D5" i="35"/>
  <c r="G11" i="34"/>
  <c r="J11" i="34"/>
  <c r="G12" i="34"/>
  <c r="J12" i="34"/>
  <c r="G13" i="34"/>
  <c r="J13" i="34"/>
  <c r="G14" i="34"/>
  <c r="J14" i="34"/>
  <c r="G15" i="34"/>
  <c r="J15" i="34"/>
  <c r="G16" i="34"/>
  <c r="J16" i="34"/>
  <c r="G17" i="34"/>
  <c r="J17" i="34"/>
  <c r="G18" i="34"/>
  <c r="J18" i="34"/>
  <c r="G19" i="34"/>
  <c r="J19" i="34"/>
  <c r="G20" i="34"/>
  <c r="J20" i="34"/>
  <c r="J10" i="34"/>
  <c r="G22" i="34"/>
  <c r="J22" i="34"/>
  <c r="G23" i="34"/>
  <c r="J23" i="34"/>
  <c r="G24" i="34"/>
  <c r="J24" i="34"/>
  <c r="G25" i="34"/>
  <c r="J25" i="34"/>
  <c r="G26" i="34"/>
  <c r="J26" i="34"/>
  <c r="G27" i="34"/>
  <c r="J27" i="34"/>
  <c r="G28" i="34"/>
  <c r="J28" i="34"/>
  <c r="G29" i="34"/>
  <c r="J29" i="34"/>
  <c r="G30" i="34"/>
  <c r="J30" i="34"/>
  <c r="G31" i="34"/>
  <c r="J31" i="34"/>
  <c r="J21" i="34"/>
  <c r="G33" i="34"/>
  <c r="J33" i="34"/>
  <c r="G34" i="34"/>
  <c r="J34" i="34"/>
  <c r="G35" i="34"/>
  <c r="J35" i="34"/>
  <c r="G36" i="34"/>
  <c r="J36" i="34"/>
  <c r="G37" i="34"/>
  <c r="J37" i="34"/>
  <c r="G38" i="34"/>
  <c r="J38" i="34"/>
  <c r="G39" i="34"/>
  <c r="J39" i="34"/>
  <c r="G40" i="34"/>
  <c r="J40" i="34"/>
  <c r="G41" i="34"/>
  <c r="J41" i="34"/>
  <c r="G42" i="34"/>
  <c r="J42" i="34"/>
  <c r="J32" i="34"/>
  <c r="G44" i="34"/>
  <c r="J44" i="34"/>
  <c r="G45" i="34"/>
  <c r="J45" i="34"/>
  <c r="G46" i="34"/>
  <c r="J46" i="34"/>
  <c r="G47" i="34"/>
  <c r="J47" i="34"/>
  <c r="G48" i="34"/>
  <c r="J48" i="34"/>
  <c r="G49" i="34"/>
  <c r="J49" i="34"/>
  <c r="G50" i="34"/>
  <c r="J50" i="34"/>
  <c r="G51" i="34"/>
  <c r="J51" i="34"/>
  <c r="G52" i="34"/>
  <c r="J52" i="34"/>
  <c r="G53" i="34"/>
  <c r="J53" i="34"/>
  <c r="G54" i="34"/>
  <c r="J54" i="34"/>
  <c r="G55" i="34"/>
  <c r="J55" i="34"/>
  <c r="G56" i="34"/>
  <c r="J56" i="34"/>
  <c r="G57" i="34"/>
  <c r="J57" i="34"/>
  <c r="G58" i="34"/>
  <c r="J58" i="34"/>
  <c r="G59" i="34"/>
  <c r="J59" i="34"/>
  <c r="G60" i="34"/>
  <c r="J60" i="34"/>
  <c r="G61" i="34"/>
  <c r="J61" i="34"/>
  <c r="G62" i="34"/>
  <c r="J62" i="34"/>
  <c r="G63" i="34"/>
  <c r="J63" i="34"/>
  <c r="G64" i="34"/>
  <c r="J64" i="34"/>
  <c r="G65" i="34"/>
  <c r="J65" i="34"/>
  <c r="G66" i="34"/>
  <c r="J66" i="34"/>
  <c r="G67" i="34"/>
  <c r="J67" i="34"/>
  <c r="G68" i="34"/>
  <c r="J68" i="34"/>
  <c r="J43" i="34"/>
  <c r="F70" i="34"/>
  <c r="G70" i="34"/>
  <c r="J70" i="34"/>
  <c r="F75" i="34"/>
  <c r="G75" i="34"/>
  <c r="J75" i="34"/>
  <c r="F80" i="34"/>
  <c r="G80" i="34"/>
  <c r="J80" i="34"/>
  <c r="F85" i="34"/>
  <c r="G85" i="34"/>
  <c r="J85" i="34"/>
  <c r="F90" i="34"/>
  <c r="G90" i="34"/>
  <c r="J90" i="34"/>
  <c r="F95" i="34"/>
  <c r="G95" i="34"/>
  <c r="J95" i="34"/>
  <c r="F100" i="34"/>
  <c r="G100" i="34"/>
  <c r="J100" i="34"/>
  <c r="F105" i="34"/>
  <c r="G105" i="34"/>
  <c r="J105" i="34"/>
  <c r="F110" i="34"/>
  <c r="G110" i="34"/>
  <c r="J110" i="34"/>
  <c r="F115" i="34"/>
  <c r="G115" i="34"/>
  <c r="J115" i="34"/>
  <c r="J69" i="34"/>
  <c r="G122" i="34"/>
  <c r="G123" i="34"/>
  <c r="G124" i="34"/>
  <c r="G125" i="34"/>
  <c r="G126" i="34"/>
  <c r="G127" i="34"/>
  <c r="G121" i="34"/>
  <c r="H121" i="34"/>
  <c r="J121" i="34"/>
  <c r="G129" i="34"/>
  <c r="G130" i="34"/>
  <c r="G131" i="34"/>
  <c r="G132" i="34"/>
  <c r="G133" i="34"/>
  <c r="G134" i="34"/>
  <c r="G128" i="34"/>
  <c r="H128" i="34"/>
  <c r="J128" i="34"/>
  <c r="G136" i="34"/>
  <c r="G137" i="34"/>
  <c r="G138" i="34"/>
  <c r="G139" i="34"/>
  <c r="G140" i="34"/>
  <c r="G141" i="34"/>
  <c r="G135" i="34"/>
  <c r="H135" i="34"/>
  <c r="J135" i="34"/>
  <c r="G143" i="34"/>
  <c r="G144" i="34"/>
  <c r="G145" i="34"/>
  <c r="G146" i="34"/>
  <c r="G147" i="34"/>
  <c r="G148" i="34"/>
  <c r="G142" i="34"/>
  <c r="H142" i="34"/>
  <c r="J142" i="34"/>
  <c r="G150" i="34"/>
  <c r="G151" i="34"/>
  <c r="G152" i="34"/>
  <c r="G153" i="34"/>
  <c r="G154" i="34"/>
  <c r="G155" i="34"/>
  <c r="G149" i="34"/>
  <c r="H149" i="34"/>
  <c r="J149" i="34"/>
  <c r="G157" i="34"/>
  <c r="G158" i="34"/>
  <c r="G159" i="34"/>
  <c r="G160" i="34"/>
  <c r="G161" i="34"/>
  <c r="G162" i="34"/>
  <c r="G156" i="34"/>
  <c r="H156" i="34"/>
  <c r="J156" i="34"/>
  <c r="G164" i="34"/>
  <c r="G165" i="34"/>
  <c r="G166" i="34"/>
  <c r="G167" i="34"/>
  <c r="G168" i="34"/>
  <c r="G169" i="34"/>
  <c r="G163" i="34"/>
  <c r="H163" i="34"/>
  <c r="J163" i="34"/>
  <c r="G171" i="34"/>
  <c r="G172" i="34"/>
  <c r="G173" i="34"/>
  <c r="G174" i="34"/>
  <c r="G175" i="34"/>
  <c r="G176" i="34"/>
  <c r="G170" i="34"/>
  <c r="H170" i="34"/>
  <c r="J170" i="34"/>
  <c r="G178" i="34"/>
  <c r="G179" i="34"/>
  <c r="G180" i="34"/>
  <c r="G181" i="34"/>
  <c r="G182" i="34"/>
  <c r="G183" i="34"/>
  <c r="G177" i="34"/>
  <c r="H177" i="34"/>
  <c r="J177" i="34"/>
  <c r="G185" i="34"/>
  <c r="G186" i="34"/>
  <c r="G187" i="34"/>
  <c r="G188" i="34"/>
  <c r="G189" i="34"/>
  <c r="G190" i="34"/>
  <c r="G184" i="34"/>
  <c r="H184" i="34"/>
  <c r="J184" i="34"/>
  <c r="J120" i="34"/>
  <c r="G192" i="34"/>
  <c r="J192" i="34"/>
  <c r="G193" i="34"/>
  <c r="J193" i="34"/>
  <c r="G194" i="34"/>
  <c r="J194" i="34"/>
  <c r="G195" i="34"/>
  <c r="J195" i="34"/>
  <c r="G196" i="34"/>
  <c r="J196" i="34"/>
  <c r="G197" i="34"/>
  <c r="J197" i="34"/>
  <c r="G198" i="34"/>
  <c r="J198" i="34"/>
  <c r="G199" i="34"/>
  <c r="J199" i="34"/>
  <c r="G200" i="34"/>
  <c r="J200" i="34"/>
  <c r="G201" i="34"/>
  <c r="J201" i="34"/>
  <c r="J191" i="34"/>
  <c r="Q203" i="34"/>
  <c r="T203" i="34"/>
  <c r="F203" i="34"/>
  <c r="G203" i="34"/>
  <c r="J203" i="34"/>
  <c r="Q204" i="34"/>
  <c r="T204" i="34"/>
  <c r="F204" i="34"/>
  <c r="G204" i="34"/>
  <c r="J204" i="34"/>
  <c r="Q205" i="34"/>
  <c r="T205" i="34"/>
  <c r="F205" i="34"/>
  <c r="G205" i="34"/>
  <c r="J205" i="34"/>
  <c r="Q206" i="34"/>
  <c r="T206" i="34"/>
  <c r="F206" i="34"/>
  <c r="G206" i="34"/>
  <c r="J206" i="34"/>
  <c r="Q207" i="34"/>
  <c r="T207" i="34"/>
  <c r="F207" i="34"/>
  <c r="G207" i="34"/>
  <c r="J207" i="34"/>
  <c r="J202" i="34"/>
  <c r="J9" i="34"/>
  <c r="J208" i="34"/>
  <c r="J209" i="34"/>
  <c r="J210" i="34"/>
  <c r="G10" i="34"/>
  <c r="G21" i="34"/>
  <c r="G32" i="34"/>
  <c r="G43" i="34"/>
  <c r="G69" i="34"/>
  <c r="G120" i="34"/>
  <c r="G191" i="34"/>
  <c r="G202" i="34"/>
  <c r="G9" i="34"/>
  <c r="G208" i="34"/>
  <c r="G209" i="34"/>
  <c r="H10" i="34"/>
  <c r="H21" i="34"/>
  <c r="H32" i="34"/>
  <c r="H43" i="34"/>
  <c r="H69" i="34"/>
  <c r="H120" i="34"/>
  <c r="H191" i="34"/>
  <c r="H202" i="34"/>
  <c r="H9" i="34"/>
  <c r="H208" i="34"/>
  <c r="H209" i="34"/>
  <c r="G210" i="34"/>
  <c r="D5" i="34"/>
  <c r="G11" i="33"/>
  <c r="J11" i="33"/>
  <c r="G12" i="33"/>
  <c r="J12" i="33"/>
  <c r="G13" i="33"/>
  <c r="J13" i="33"/>
  <c r="G14" i="33"/>
  <c r="J14" i="33"/>
  <c r="G15" i="33"/>
  <c r="J15" i="33"/>
  <c r="G16" i="33"/>
  <c r="J16" i="33"/>
  <c r="G17" i="33"/>
  <c r="J17" i="33"/>
  <c r="G18" i="33"/>
  <c r="J18" i="33"/>
  <c r="G19" i="33"/>
  <c r="J19" i="33"/>
  <c r="G20" i="33"/>
  <c r="J20" i="33"/>
  <c r="J10" i="33"/>
  <c r="G22" i="33"/>
  <c r="J22" i="33"/>
  <c r="G23" i="33"/>
  <c r="J23" i="33"/>
  <c r="G24" i="33"/>
  <c r="J24" i="33"/>
  <c r="G25" i="33"/>
  <c r="J25" i="33"/>
  <c r="G26" i="33"/>
  <c r="J26" i="33"/>
  <c r="G27" i="33"/>
  <c r="J27" i="33"/>
  <c r="G28" i="33"/>
  <c r="J28" i="33"/>
  <c r="G29" i="33"/>
  <c r="J29" i="33"/>
  <c r="G30" i="33"/>
  <c r="J30" i="33"/>
  <c r="G31" i="33"/>
  <c r="J31" i="33"/>
  <c r="J21" i="33"/>
  <c r="G33" i="33"/>
  <c r="J33" i="33"/>
  <c r="G34" i="33"/>
  <c r="J34" i="33"/>
  <c r="G35" i="33"/>
  <c r="J35" i="33"/>
  <c r="G36" i="33"/>
  <c r="J36" i="33"/>
  <c r="G37" i="33"/>
  <c r="J37" i="33"/>
  <c r="G38" i="33"/>
  <c r="J38" i="33"/>
  <c r="G39" i="33"/>
  <c r="J39" i="33"/>
  <c r="G40" i="33"/>
  <c r="J40" i="33"/>
  <c r="G41" i="33"/>
  <c r="J41" i="33"/>
  <c r="G42" i="33"/>
  <c r="J42" i="33"/>
  <c r="J32" i="33"/>
  <c r="G44" i="33"/>
  <c r="J44" i="33"/>
  <c r="G45" i="33"/>
  <c r="J45" i="33"/>
  <c r="G46" i="33"/>
  <c r="J46" i="33"/>
  <c r="G47" i="33"/>
  <c r="J47" i="33"/>
  <c r="G48" i="33"/>
  <c r="J48" i="33"/>
  <c r="G49" i="33"/>
  <c r="J49" i="33"/>
  <c r="G50" i="33"/>
  <c r="J50" i="33"/>
  <c r="G51" i="33"/>
  <c r="J51" i="33"/>
  <c r="G52" i="33"/>
  <c r="J52" i="33"/>
  <c r="G53" i="33"/>
  <c r="J53" i="33"/>
  <c r="G54" i="33"/>
  <c r="J54" i="33"/>
  <c r="G55" i="33"/>
  <c r="J55" i="33"/>
  <c r="G56" i="33"/>
  <c r="J56" i="33"/>
  <c r="G57" i="33"/>
  <c r="J57" i="33"/>
  <c r="G58" i="33"/>
  <c r="J58" i="33"/>
  <c r="G59" i="33"/>
  <c r="J59" i="33"/>
  <c r="G60" i="33"/>
  <c r="J60" i="33"/>
  <c r="G61" i="33"/>
  <c r="J61" i="33"/>
  <c r="G62" i="33"/>
  <c r="J62" i="33"/>
  <c r="G63" i="33"/>
  <c r="J63" i="33"/>
  <c r="G64" i="33"/>
  <c r="J64" i="33"/>
  <c r="G65" i="33"/>
  <c r="J65" i="33"/>
  <c r="G66" i="33"/>
  <c r="J66" i="33"/>
  <c r="G67" i="33"/>
  <c r="J67" i="33"/>
  <c r="G68" i="33"/>
  <c r="J68" i="33"/>
  <c r="J43" i="33"/>
  <c r="F70" i="33"/>
  <c r="G70" i="33"/>
  <c r="J70" i="33"/>
  <c r="F75" i="33"/>
  <c r="G75" i="33"/>
  <c r="J75" i="33"/>
  <c r="F80" i="33"/>
  <c r="G80" i="33"/>
  <c r="J80" i="33"/>
  <c r="F85" i="33"/>
  <c r="G85" i="33"/>
  <c r="J85" i="33"/>
  <c r="F90" i="33"/>
  <c r="G90" i="33"/>
  <c r="J90" i="33"/>
  <c r="F95" i="33"/>
  <c r="G95" i="33"/>
  <c r="J95" i="33"/>
  <c r="F100" i="33"/>
  <c r="G100" i="33"/>
  <c r="J100" i="33"/>
  <c r="F105" i="33"/>
  <c r="G105" i="33"/>
  <c r="J105" i="33"/>
  <c r="F110" i="33"/>
  <c r="G110" i="33"/>
  <c r="J110" i="33"/>
  <c r="F115" i="33"/>
  <c r="G115" i="33"/>
  <c r="J115" i="33"/>
  <c r="J69" i="33"/>
  <c r="G122" i="33"/>
  <c r="G123" i="33"/>
  <c r="G124" i="33"/>
  <c r="G125" i="33"/>
  <c r="G126" i="33"/>
  <c r="G127" i="33"/>
  <c r="G121" i="33"/>
  <c r="H121" i="33"/>
  <c r="J121" i="33"/>
  <c r="G129" i="33"/>
  <c r="G130" i="33"/>
  <c r="G131" i="33"/>
  <c r="G132" i="33"/>
  <c r="G133" i="33"/>
  <c r="G134" i="33"/>
  <c r="G128" i="33"/>
  <c r="H128" i="33"/>
  <c r="J128" i="33"/>
  <c r="G136" i="33"/>
  <c r="G137" i="33"/>
  <c r="G138" i="33"/>
  <c r="G139" i="33"/>
  <c r="G140" i="33"/>
  <c r="G141" i="33"/>
  <c r="G135" i="33"/>
  <c r="H135" i="33"/>
  <c r="J135" i="33"/>
  <c r="G143" i="33"/>
  <c r="G144" i="33"/>
  <c r="G145" i="33"/>
  <c r="G146" i="33"/>
  <c r="G147" i="33"/>
  <c r="G148" i="33"/>
  <c r="G142" i="33"/>
  <c r="H142" i="33"/>
  <c r="J142" i="33"/>
  <c r="G150" i="33"/>
  <c r="G151" i="33"/>
  <c r="G152" i="33"/>
  <c r="G153" i="33"/>
  <c r="G154" i="33"/>
  <c r="G155" i="33"/>
  <c r="G149" i="33"/>
  <c r="H149" i="33"/>
  <c r="J149" i="33"/>
  <c r="G157" i="33"/>
  <c r="G158" i="33"/>
  <c r="G159" i="33"/>
  <c r="G160" i="33"/>
  <c r="G161" i="33"/>
  <c r="G162" i="33"/>
  <c r="G156" i="33"/>
  <c r="H156" i="33"/>
  <c r="J156" i="33"/>
  <c r="G164" i="33"/>
  <c r="G165" i="33"/>
  <c r="G166" i="33"/>
  <c r="G167" i="33"/>
  <c r="G168" i="33"/>
  <c r="G169" i="33"/>
  <c r="G163" i="33"/>
  <c r="H163" i="33"/>
  <c r="J163" i="33"/>
  <c r="G171" i="33"/>
  <c r="G172" i="33"/>
  <c r="G173" i="33"/>
  <c r="G174" i="33"/>
  <c r="G175" i="33"/>
  <c r="G176" i="33"/>
  <c r="G170" i="33"/>
  <c r="H170" i="33"/>
  <c r="J170" i="33"/>
  <c r="G178" i="33"/>
  <c r="G179" i="33"/>
  <c r="G180" i="33"/>
  <c r="G181" i="33"/>
  <c r="G182" i="33"/>
  <c r="G183" i="33"/>
  <c r="G177" i="33"/>
  <c r="H177" i="33"/>
  <c r="J177" i="33"/>
  <c r="G185" i="33"/>
  <c r="G186" i="33"/>
  <c r="G187" i="33"/>
  <c r="G188" i="33"/>
  <c r="G189" i="33"/>
  <c r="G190" i="33"/>
  <c r="G184" i="33"/>
  <c r="H184" i="33"/>
  <c r="J184" i="33"/>
  <c r="J120" i="33"/>
  <c r="G192" i="33"/>
  <c r="J192" i="33"/>
  <c r="G193" i="33"/>
  <c r="J193" i="33"/>
  <c r="G194" i="33"/>
  <c r="J194" i="33"/>
  <c r="G195" i="33"/>
  <c r="J195" i="33"/>
  <c r="G196" i="33"/>
  <c r="J196" i="33"/>
  <c r="G197" i="33"/>
  <c r="J197" i="33"/>
  <c r="G198" i="33"/>
  <c r="J198" i="33"/>
  <c r="G199" i="33"/>
  <c r="J199" i="33"/>
  <c r="G200" i="33"/>
  <c r="J200" i="33"/>
  <c r="G201" i="33"/>
  <c r="J201" i="33"/>
  <c r="J191" i="33"/>
  <c r="Q203" i="33"/>
  <c r="T203" i="33"/>
  <c r="F203" i="33"/>
  <c r="G203" i="33"/>
  <c r="J203" i="33"/>
  <c r="Q204" i="33"/>
  <c r="T204" i="33"/>
  <c r="F204" i="33"/>
  <c r="G204" i="33"/>
  <c r="J204" i="33"/>
  <c r="Q205" i="33"/>
  <c r="T205" i="33"/>
  <c r="F205" i="33"/>
  <c r="G205" i="33"/>
  <c r="J205" i="33"/>
  <c r="Q206" i="33"/>
  <c r="T206" i="33"/>
  <c r="F206" i="33"/>
  <c r="G206" i="33"/>
  <c r="J206" i="33"/>
  <c r="Q207" i="33"/>
  <c r="T207" i="33"/>
  <c r="F207" i="33"/>
  <c r="G207" i="33"/>
  <c r="J207" i="33"/>
  <c r="J202" i="33"/>
  <c r="J9" i="33"/>
  <c r="J208" i="33"/>
  <c r="J209" i="33"/>
  <c r="J210" i="33"/>
  <c r="G10" i="33"/>
  <c r="G21" i="33"/>
  <c r="G32" i="33"/>
  <c r="G43" i="33"/>
  <c r="G69" i="33"/>
  <c r="G120" i="33"/>
  <c r="G191" i="33"/>
  <c r="G202" i="33"/>
  <c r="G9" i="33"/>
  <c r="G208" i="33"/>
  <c r="G209" i="33"/>
  <c r="H10" i="33"/>
  <c r="H21" i="33"/>
  <c r="H32" i="33"/>
  <c r="H43" i="33"/>
  <c r="H69" i="33"/>
  <c r="H120" i="33"/>
  <c r="H191" i="33"/>
  <c r="H202" i="33"/>
  <c r="H9" i="33"/>
  <c r="H208" i="33"/>
  <c r="H209" i="33"/>
  <c r="G210" i="33"/>
  <c r="D5" i="33"/>
  <c r="G11" i="32"/>
  <c r="J11" i="32"/>
  <c r="G12" i="32"/>
  <c r="J12" i="32"/>
  <c r="G13" i="32"/>
  <c r="J13" i="32"/>
  <c r="G14" i="32"/>
  <c r="J14" i="32"/>
  <c r="G15" i="32"/>
  <c r="J15" i="32"/>
  <c r="G16" i="32"/>
  <c r="J16" i="32"/>
  <c r="G17" i="32"/>
  <c r="J17" i="32"/>
  <c r="G18" i="32"/>
  <c r="J18" i="32"/>
  <c r="G19" i="32"/>
  <c r="J19" i="32"/>
  <c r="G20" i="32"/>
  <c r="J20" i="32"/>
  <c r="J10" i="32"/>
  <c r="G22" i="32"/>
  <c r="J22" i="32"/>
  <c r="G23" i="32"/>
  <c r="J23" i="32"/>
  <c r="G24" i="32"/>
  <c r="J24" i="32"/>
  <c r="G25" i="32"/>
  <c r="J25" i="32"/>
  <c r="G26" i="32"/>
  <c r="J26" i="32"/>
  <c r="G27" i="32"/>
  <c r="J27" i="32"/>
  <c r="G28" i="32"/>
  <c r="J28" i="32"/>
  <c r="G29" i="32"/>
  <c r="J29" i="32"/>
  <c r="G30" i="32"/>
  <c r="J30" i="32"/>
  <c r="G31" i="32"/>
  <c r="J31" i="32"/>
  <c r="J21" i="32"/>
  <c r="G33" i="32"/>
  <c r="J33" i="32"/>
  <c r="G34" i="32"/>
  <c r="J34" i="32"/>
  <c r="G35" i="32"/>
  <c r="J35" i="32"/>
  <c r="G36" i="32"/>
  <c r="J36" i="32"/>
  <c r="G37" i="32"/>
  <c r="J37" i="32"/>
  <c r="G38" i="32"/>
  <c r="J38" i="32"/>
  <c r="G39" i="32"/>
  <c r="J39" i="32"/>
  <c r="G40" i="32"/>
  <c r="J40" i="32"/>
  <c r="G41" i="32"/>
  <c r="J41" i="32"/>
  <c r="G42" i="32"/>
  <c r="J42" i="32"/>
  <c r="J32" i="32"/>
  <c r="G44" i="32"/>
  <c r="J44" i="32"/>
  <c r="G45" i="32"/>
  <c r="J45" i="32"/>
  <c r="G46" i="32"/>
  <c r="J46" i="32"/>
  <c r="G47" i="32"/>
  <c r="J47" i="32"/>
  <c r="G48" i="32"/>
  <c r="J48" i="32"/>
  <c r="G49" i="32"/>
  <c r="J49" i="32"/>
  <c r="G50" i="32"/>
  <c r="J50" i="32"/>
  <c r="G51" i="32"/>
  <c r="J51" i="32"/>
  <c r="G52" i="32"/>
  <c r="J52" i="32"/>
  <c r="G53" i="32"/>
  <c r="J53" i="32"/>
  <c r="G54" i="32"/>
  <c r="J54" i="32"/>
  <c r="G55" i="32"/>
  <c r="J55" i="32"/>
  <c r="G56" i="32"/>
  <c r="J56" i="32"/>
  <c r="G57" i="32"/>
  <c r="J57" i="32"/>
  <c r="G58" i="32"/>
  <c r="J58" i="32"/>
  <c r="G59" i="32"/>
  <c r="J59" i="32"/>
  <c r="G60" i="32"/>
  <c r="J60" i="32"/>
  <c r="G61" i="32"/>
  <c r="J61" i="32"/>
  <c r="G62" i="32"/>
  <c r="J62" i="32"/>
  <c r="G63" i="32"/>
  <c r="J63" i="32"/>
  <c r="G64" i="32"/>
  <c r="J64" i="32"/>
  <c r="G65" i="32"/>
  <c r="J65" i="32"/>
  <c r="G66" i="32"/>
  <c r="J66" i="32"/>
  <c r="G67" i="32"/>
  <c r="J67" i="32"/>
  <c r="G68" i="32"/>
  <c r="J68" i="32"/>
  <c r="J43" i="32"/>
  <c r="F70" i="32"/>
  <c r="G70" i="32"/>
  <c r="J70" i="32"/>
  <c r="F75" i="32"/>
  <c r="G75" i="32"/>
  <c r="J75" i="32"/>
  <c r="F80" i="32"/>
  <c r="G80" i="32"/>
  <c r="J80" i="32"/>
  <c r="F85" i="32"/>
  <c r="G85" i="32"/>
  <c r="J85" i="32"/>
  <c r="F90" i="32"/>
  <c r="G90" i="32"/>
  <c r="J90" i="32"/>
  <c r="F95" i="32"/>
  <c r="G95" i="32"/>
  <c r="J95" i="32"/>
  <c r="F100" i="32"/>
  <c r="G100" i="32"/>
  <c r="J100" i="32"/>
  <c r="F105" i="32"/>
  <c r="G105" i="32"/>
  <c r="J105" i="32"/>
  <c r="F110" i="32"/>
  <c r="G110" i="32"/>
  <c r="J110" i="32"/>
  <c r="F115" i="32"/>
  <c r="G115" i="32"/>
  <c r="J115" i="32"/>
  <c r="J69" i="32"/>
  <c r="G122" i="32"/>
  <c r="G123" i="32"/>
  <c r="G124" i="32"/>
  <c r="G125" i="32"/>
  <c r="G126" i="32"/>
  <c r="G127" i="32"/>
  <c r="G121" i="32"/>
  <c r="H121" i="32"/>
  <c r="J121" i="32"/>
  <c r="G129" i="32"/>
  <c r="G130" i="32"/>
  <c r="G131" i="32"/>
  <c r="G132" i="32"/>
  <c r="G133" i="32"/>
  <c r="G134" i="32"/>
  <c r="G128" i="32"/>
  <c r="H128" i="32"/>
  <c r="J128" i="32"/>
  <c r="G136" i="32"/>
  <c r="G137" i="32"/>
  <c r="G138" i="32"/>
  <c r="G139" i="32"/>
  <c r="G140" i="32"/>
  <c r="G141" i="32"/>
  <c r="G135" i="32"/>
  <c r="H135" i="32"/>
  <c r="J135" i="32"/>
  <c r="G143" i="32"/>
  <c r="G144" i="32"/>
  <c r="G145" i="32"/>
  <c r="G146" i="32"/>
  <c r="G147" i="32"/>
  <c r="G148" i="32"/>
  <c r="G142" i="32"/>
  <c r="H142" i="32"/>
  <c r="J142" i="32"/>
  <c r="G150" i="32"/>
  <c r="G151" i="32"/>
  <c r="G152" i="32"/>
  <c r="G153" i="32"/>
  <c r="G154" i="32"/>
  <c r="G155" i="32"/>
  <c r="G149" i="32"/>
  <c r="H149" i="32"/>
  <c r="J149" i="32"/>
  <c r="G157" i="32"/>
  <c r="G158" i="32"/>
  <c r="G159" i="32"/>
  <c r="G160" i="32"/>
  <c r="G161" i="32"/>
  <c r="G162" i="32"/>
  <c r="G156" i="32"/>
  <c r="H156" i="32"/>
  <c r="J156" i="32"/>
  <c r="G164" i="32"/>
  <c r="G165" i="32"/>
  <c r="G166" i="32"/>
  <c r="G167" i="32"/>
  <c r="G168" i="32"/>
  <c r="G169" i="32"/>
  <c r="G163" i="32"/>
  <c r="H163" i="32"/>
  <c r="J163" i="32"/>
  <c r="G171" i="32"/>
  <c r="G172" i="32"/>
  <c r="G173" i="32"/>
  <c r="G174" i="32"/>
  <c r="G175" i="32"/>
  <c r="G176" i="32"/>
  <c r="G170" i="32"/>
  <c r="H170" i="32"/>
  <c r="J170" i="32"/>
  <c r="G178" i="32"/>
  <c r="G179" i="32"/>
  <c r="G180" i="32"/>
  <c r="G181" i="32"/>
  <c r="G182" i="32"/>
  <c r="G183" i="32"/>
  <c r="G177" i="32"/>
  <c r="H177" i="32"/>
  <c r="J177" i="32"/>
  <c r="G185" i="32"/>
  <c r="G186" i="32"/>
  <c r="G187" i="32"/>
  <c r="G188" i="32"/>
  <c r="G189" i="32"/>
  <c r="G190" i="32"/>
  <c r="G184" i="32"/>
  <c r="H184" i="32"/>
  <c r="J184" i="32"/>
  <c r="J120" i="32"/>
  <c r="G192" i="32"/>
  <c r="J192" i="32"/>
  <c r="G193" i="32"/>
  <c r="J193" i="32"/>
  <c r="G194" i="32"/>
  <c r="J194" i="32"/>
  <c r="G195" i="32"/>
  <c r="J195" i="32"/>
  <c r="G196" i="32"/>
  <c r="J196" i="32"/>
  <c r="G197" i="32"/>
  <c r="J197" i="32"/>
  <c r="G198" i="32"/>
  <c r="J198" i="32"/>
  <c r="G199" i="32"/>
  <c r="J199" i="32"/>
  <c r="G200" i="32"/>
  <c r="J200" i="32"/>
  <c r="G201" i="32"/>
  <c r="J201" i="32"/>
  <c r="J191" i="32"/>
  <c r="Q203" i="32"/>
  <c r="T203" i="32"/>
  <c r="F203" i="32"/>
  <c r="G203" i="32"/>
  <c r="J203" i="32"/>
  <c r="Q204" i="32"/>
  <c r="T204" i="32"/>
  <c r="F204" i="32"/>
  <c r="G204" i="32"/>
  <c r="J204" i="32"/>
  <c r="Q205" i="32"/>
  <c r="T205" i="32"/>
  <c r="F205" i="32"/>
  <c r="G205" i="32"/>
  <c r="J205" i="32"/>
  <c r="Q206" i="32"/>
  <c r="T206" i="32"/>
  <c r="F206" i="32"/>
  <c r="G206" i="32"/>
  <c r="J206" i="32"/>
  <c r="Q207" i="32"/>
  <c r="T207" i="32"/>
  <c r="F207" i="32"/>
  <c r="G207" i="32"/>
  <c r="J207" i="32"/>
  <c r="J202" i="32"/>
  <c r="J9" i="32"/>
  <c r="J208" i="32"/>
  <c r="J209" i="32"/>
  <c r="J210" i="32"/>
  <c r="G10" i="32"/>
  <c r="G21" i="32"/>
  <c r="G32" i="32"/>
  <c r="G43" i="32"/>
  <c r="G69" i="32"/>
  <c r="G120" i="32"/>
  <c r="G191" i="32"/>
  <c r="G202" i="32"/>
  <c r="G9" i="32"/>
  <c r="G208" i="32"/>
  <c r="G209" i="32"/>
  <c r="H10" i="32"/>
  <c r="H21" i="32"/>
  <c r="H32" i="32"/>
  <c r="H43" i="32"/>
  <c r="H69" i="32"/>
  <c r="H120" i="32"/>
  <c r="H191" i="32"/>
  <c r="H202" i="32"/>
  <c r="H9" i="32"/>
  <c r="H208" i="32"/>
  <c r="H209" i="32"/>
  <c r="G210" i="32"/>
  <c r="D5" i="32"/>
  <c r="G11" i="31"/>
  <c r="J11" i="31"/>
  <c r="G12" i="31"/>
  <c r="J12" i="31"/>
  <c r="G13" i="31"/>
  <c r="J13" i="31"/>
  <c r="G14" i="31"/>
  <c r="J14" i="31"/>
  <c r="G15" i="31"/>
  <c r="J15" i="31"/>
  <c r="G16" i="31"/>
  <c r="J16" i="31"/>
  <c r="G17" i="31"/>
  <c r="J17" i="31"/>
  <c r="G18" i="31"/>
  <c r="J18" i="31"/>
  <c r="G19" i="31"/>
  <c r="J19" i="31"/>
  <c r="G20" i="31"/>
  <c r="J20" i="31"/>
  <c r="J10" i="31"/>
  <c r="G22" i="31"/>
  <c r="J22" i="31"/>
  <c r="G23" i="31"/>
  <c r="J23" i="31"/>
  <c r="G24" i="31"/>
  <c r="J24" i="31"/>
  <c r="G25" i="31"/>
  <c r="J25" i="31"/>
  <c r="G26" i="31"/>
  <c r="J26" i="31"/>
  <c r="G27" i="31"/>
  <c r="J27" i="31"/>
  <c r="G28" i="31"/>
  <c r="J28" i="31"/>
  <c r="G29" i="31"/>
  <c r="J29" i="31"/>
  <c r="G30" i="31"/>
  <c r="J30" i="31"/>
  <c r="G31" i="31"/>
  <c r="J31" i="31"/>
  <c r="J21" i="31"/>
  <c r="G33" i="31"/>
  <c r="J33" i="31"/>
  <c r="G34" i="31"/>
  <c r="J34" i="31"/>
  <c r="G35" i="31"/>
  <c r="J35" i="31"/>
  <c r="G36" i="31"/>
  <c r="J36" i="31"/>
  <c r="G37" i="31"/>
  <c r="J37" i="31"/>
  <c r="G38" i="31"/>
  <c r="J38" i="31"/>
  <c r="G39" i="31"/>
  <c r="J39" i="31"/>
  <c r="G40" i="31"/>
  <c r="J40" i="31"/>
  <c r="G41" i="31"/>
  <c r="J41" i="31"/>
  <c r="G42" i="31"/>
  <c r="J42" i="31"/>
  <c r="J32" i="31"/>
  <c r="G44" i="31"/>
  <c r="J44" i="31"/>
  <c r="G45" i="31"/>
  <c r="J45" i="31"/>
  <c r="G46" i="31"/>
  <c r="J46" i="31"/>
  <c r="G47" i="31"/>
  <c r="J47" i="31"/>
  <c r="G48" i="31"/>
  <c r="J48" i="31"/>
  <c r="G49" i="31"/>
  <c r="J49" i="31"/>
  <c r="G50" i="31"/>
  <c r="J50" i="31"/>
  <c r="G51" i="31"/>
  <c r="J51" i="31"/>
  <c r="G52" i="31"/>
  <c r="J52" i="31"/>
  <c r="G53" i="31"/>
  <c r="J53" i="31"/>
  <c r="G54" i="31"/>
  <c r="J54" i="31"/>
  <c r="G55" i="31"/>
  <c r="J55" i="31"/>
  <c r="G56" i="31"/>
  <c r="J56" i="31"/>
  <c r="G57" i="31"/>
  <c r="J57" i="31"/>
  <c r="G58" i="31"/>
  <c r="J58" i="31"/>
  <c r="G59" i="31"/>
  <c r="J59" i="31"/>
  <c r="G60" i="31"/>
  <c r="J60" i="31"/>
  <c r="G61" i="31"/>
  <c r="J61" i="31"/>
  <c r="G62" i="31"/>
  <c r="J62" i="31"/>
  <c r="G63" i="31"/>
  <c r="J63" i="31"/>
  <c r="G64" i="31"/>
  <c r="J64" i="31"/>
  <c r="G65" i="31"/>
  <c r="J65" i="31"/>
  <c r="G66" i="31"/>
  <c r="J66" i="31"/>
  <c r="G67" i="31"/>
  <c r="J67" i="31"/>
  <c r="G68" i="31"/>
  <c r="J68" i="31"/>
  <c r="J43" i="31"/>
  <c r="F70" i="31"/>
  <c r="G70" i="31"/>
  <c r="J70" i="31"/>
  <c r="F75" i="31"/>
  <c r="G75" i="31"/>
  <c r="J75" i="31"/>
  <c r="F80" i="31"/>
  <c r="G80" i="31"/>
  <c r="J80" i="31"/>
  <c r="F85" i="31"/>
  <c r="G85" i="31"/>
  <c r="J85" i="31"/>
  <c r="F90" i="31"/>
  <c r="G90" i="31"/>
  <c r="J90" i="31"/>
  <c r="F95" i="31"/>
  <c r="G95" i="31"/>
  <c r="J95" i="31"/>
  <c r="F100" i="31"/>
  <c r="G100" i="31"/>
  <c r="J100" i="31"/>
  <c r="F105" i="31"/>
  <c r="G105" i="31"/>
  <c r="J105" i="31"/>
  <c r="F110" i="31"/>
  <c r="G110" i="31"/>
  <c r="J110" i="31"/>
  <c r="F115" i="31"/>
  <c r="G115" i="31"/>
  <c r="J115" i="31"/>
  <c r="J69" i="31"/>
  <c r="G122" i="31"/>
  <c r="G123" i="31"/>
  <c r="G124" i="31"/>
  <c r="G125" i="31"/>
  <c r="G126" i="31"/>
  <c r="G127" i="31"/>
  <c r="G121" i="31"/>
  <c r="H121" i="31"/>
  <c r="J121" i="31"/>
  <c r="G129" i="31"/>
  <c r="G130" i="31"/>
  <c r="G131" i="31"/>
  <c r="G132" i="31"/>
  <c r="G133" i="31"/>
  <c r="G134" i="31"/>
  <c r="G128" i="31"/>
  <c r="H128" i="31"/>
  <c r="J128" i="31"/>
  <c r="G136" i="31"/>
  <c r="G137" i="31"/>
  <c r="G138" i="31"/>
  <c r="G139" i="31"/>
  <c r="G140" i="31"/>
  <c r="G141" i="31"/>
  <c r="G135" i="31"/>
  <c r="H135" i="31"/>
  <c r="J135" i="31"/>
  <c r="G143" i="31"/>
  <c r="G144" i="31"/>
  <c r="G145" i="31"/>
  <c r="G146" i="31"/>
  <c r="G147" i="31"/>
  <c r="G148" i="31"/>
  <c r="G142" i="31"/>
  <c r="H142" i="31"/>
  <c r="J142" i="31"/>
  <c r="G150" i="31"/>
  <c r="G151" i="31"/>
  <c r="G152" i="31"/>
  <c r="G153" i="31"/>
  <c r="G154" i="31"/>
  <c r="G155" i="31"/>
  <c r="G149" i="31"/>
  <c r="H149" i="31"/>
  <c r="J149" i="31"/>
  <c r="G157" i="31"/>
  <c r="G158" i="31"/>
  <c r="G159" i="31"/>
  <c r="G160" i="31"/>
  <c r="G161" i="31"/>
  <c r="G162" i="31"/>
  <c r="G156" i="31"/>
  <c r="H156" i="31"/>
  <c r="J156" i="31"/>
  <c r="G164" i="31"/>
  <c r="G165" i="31"/>
  <c r="G166" i="31"/>
  <c r="G167" i="31"/>
  <c r="G168" i="31"/>
  <c r="G169" i="31"/>
  <c r="G163" i="31"/>
  <c r="H163" i="31"/>
  <c r="J163" i="31"/>
  <c r="G171" i="31"/>
  <c r="G172" i="31"/>
  <c r="G173" i="31"/>
  <c r="G174" i="31"/>
  <c r="G175" i="31"/>
  <c r="G176" i="31"/>
  <c r="G170" i="31"/>
  <c r="H170" i="31"/>
  <c r="J170" i="31"/>
  <c r="G178" i="31"/>
  <c r="G179" i="31"/>
  <c r="G180" i="31"/>
  <c r="G181" i="31"/>
  <c r="G182" i="31"/>
  <c r="G183" i="31"/>
  <c r="G177" i="31"/>
  <c r="H177" i="31"/>
  <c r="J177" i="31"/>
  <c r="G185" i="31"/>
  <c r="G186" i="31"/>
  <c r="G187" i="31"/>
  <c r="G188" i="31"/>
  <c r="G189" i="31"/>
  <c r="G190" i="31"/>
  <c r="G184" i="31"/>
  <c r="H184" i="31"/>
  <c r="J184" i="31"/>
  <c r="J120" i="31"/>
  <c r="G192" i="31"/>
  <c r="J192" i="31"/>
  <c r="G193" i="31"/>
  <c r="J193" i="31"/>
  <c r="G194" i="31"/>
  <c r="J194" i="31"/>
  <c r="G195" i="31"/>
  <c r="J195" i="31"/>
  <c r="G196" i="31"/>
  <c r="J196" i="31"/>
  <c r="G197" i="31"/>
  <c r="J197" i="31"/>
  <c r="G198" i="31"/>
  <c r="J198" i="31"/>
  <c r="G199" i="31"/>
  <c r="J199" i="31"/>
  <c r="G200" i="31"/>
  <c r="J200" i="31"/>
  <c r="G201" i="31"/>
  <c r="J201" i="31"/>
  <c r="J191" i="31"/>
  <c r="Q203" i="31"/>
  <c r="T203" i="31"/>
  <c r="F203" i="31"/>
  <c r="G203" i="31"/>
  <c r="J203" i="31"/>
  <c r="Q204" i="31"/>
  <c r="T204" i="31"/>
  <c r="F204" i="31"/>
  <c r="G204" i="31"/>
  <c r="J204" i="31"/>
  <c r="Q205" i="31"/>
  <c r="T205" i="31"/>
  <c r="F205" i="31"/>
  <c r="G205" i="31"/>
  <c r="J205" i="31"/>
  <c r="Q206" i="31"/>
  <c r="T206" i="31"/>
  <c r="F206" i="31"/>
  <c r="G206" i="31"/>
  <c r="J206" i="31"/>
  <c r="Q207" i="31"/>
  <c r="T207" i="31"/>
  <c r="F207" i="31"/>
  <c r="G207" i="31"/>
  <c r="J207" i="31"/>
  <c r="J202" i="31"/>
  <c r="J9" i="31"/>
  <c r="J208" i="31"/>
  <c r="J209" i="31"/>
  <c r="J210" i="31"/>
  <c r="G10" i="31"/>
  <c r="G21" i="31"/>
  <c r="G32" i="31"/>
  <c r="G43" i="31"/>
  <c r="G69" i="31"/>
  <c r="G120" i="31"/>
  <c r="G191" i="31"/>
  <c r="G202" i="31"/>
  <c r="G9" i="31"/>
  <c r="G208" i="31"/>
  <c r="G209" i="31"/>
  <c r="H10" i="31"/>
  <c r="H21" i="31"/>
  <c r="H32" i="31"/>
  <c r="H43" i="31"/>
  <c r="H69" i="31"/>
  <c r="H120" i="31"/>
  <c r="H191" i="31"/>
  <c r="H202" i="31"/>
  <c r="H9" i="31"/>
  <c r="H208" i="31"/>
  <c r="H209" i="31"/>
  <c r="G210" i="31"/>
  <c r="D5" i="31"/>
  <c r="G11" i="30"/>
  <c r="J11" i="30"/>
  <c r="G12" i="30"/>
  <c r="J12" i="30"/>
  <c r="G13" i="30"/>
  <c r="J13" i="30"/>
  <c r="G14" i="30"/>
  <c r="J14" i="30"/>
  <c r="G15" i="30"/>
  <c r="J15" i="30"/>
  <c r="G16" i="30"/>
  <c r="J16" i="30"/>
  <c r="G17" i="30"/>
  <c r="J17" i="30"/>
  <c r="G18" i="30"/>
  <c r="J18" i="30"/>
  <c r="G19" i="30"/>
  <c r="J19" i="30"/>
  <c r="G20" i="30"/>
  <c r="J20" i="30"/>
  <c r="J10" i="30"/>
  <c r="G22" i="30"/>
  <c r="J22" i="30"/>
  <c r="G23" i="30"/>
  <c r="J23" i="30"/>
  <c r="G24" i="30"/>
  <c r="J24" i="30"/>
  <c r="G25" i="30"/>
  <c r="J25" i="30"/>
  <c r="G26" i="30"/>
  <c r="J26" i="30"/>
  <c r="G27" i="30"/>
  <c r="J27" i="30"/>
  <c r="G28" i="30"/>
  <c r="J28" i="30"/>
  <c r="G29" i="30"/>
  <c r="J29" i="30"/>
  <c r="G30" i="30"/>
  <c r="J30" i="30"/>
  <c r="G31" i="30"/>
  <c r="J31" i="30"/>
  <c r="J21" i="30"/>
  <c r="G33" i="30"/>
  <c r="J33" i="30"/>
  <c r="G34" i="30"/>
  <c r="J34" i="30"/>
  <c r="G35" i="30"/>
  <c r="J35" i="30"/>
  <c r="G36" i="30"/>
  <c r="J36" i="30"/>
  <c r="G37" i="30"/>
  <c r="J37" i="30"/>
  <c r="G38" i="30"/>
  <c r="J38" i="30"/>
  <c r="G39" i="30"/>
  <c r="J39" i="30"/>
  <c r="G40" i="30"/>
  <c r="J40" i="30"/>
  <c r="G41" i="30"/>
  <c r="J41" i="30"/>
  <c r="G42" i="30"/>
  <c r="J42" i="30"/>
  <c r="J32" i="30"/>
  <c r="G44" i="30"/>
  <c r="J44" i="30"/>
  <c r="G45" i="30"/>
  <c r="J45" i="30"/>
  <c r="G46" i="30"/>
  <c r="J46" i="30"/>
  <c r="G47" i="30"/>
  <c r="J47" i="30"/>
  <c r="G48" i="30"/>
  <c r="J48" i="30"/>
  <c r="G49" i="30"/>
  <c r="J49" i="30"/>
  <c r="G50" i="30"/>
  <c r="J50" i="30"/>
  <c r="G51" i="30"/>
  <c r="J51" i="30"/>
  <c r="G52" i="30"/>
  <c r="J52" i="30"/>
  <c r="G53" i="30"/>
  <c r="J53" i="30"/>
  <c r="G54" i="30"/>
  <c r="J54" i="30"/>
  <c r="G55" i="30"/>
  <c r="J55" i="30"/>
  <c r="G56" i="30"/>
  <c r="J56" i="30"/>
  <c r="G57" i="30"/>
  <c r="J57" i="30"/>
  <c r="G58" i="30"/>
  <c r="J58" i="30"/>
  <c r="G59" i="30"/>
  <c r="J59" i="30"/>
  <c r="G60" i="30"/>
  <c r="J60" i="30"/>
  <c r="G61" i="30"/>
  <c r="J61" i="30"/>
  <c r="G62" i="30"/>
  <c r="J62" i="30"/>
  <c r="G63" i="30"/>
  <c r="J63" i="30"/>
  <c r="G64" i="30"/>
  <c r="J64" i="30"/>
  <c r="G65" i="30"/>
  <c r="J65" i="30"/>
  <c r="G66" i="30"/>
  <c r="J66" i="30"/>
  <c r="G67" i="30"/>
  <c r="J67" i="30"/>
  <c r="G68" i="30"/>
  <c r="J68" i="30"/>
  <c r="J43" i="30"/>
  <c r="F70" i="30"/>
  <c r="G70" i="30"/>
  <c r="J70" i="30"/>
  <c r="F75" i="30"/>
  <c r="G75" i="30"/>
  <c r="J75" i="30"/>
  <c r="F80" i="30"/>
  <c r="G80" i="30"/>
  <c r="J80" i="30"/>
  <c r="F85" i="30"/>
  <c r="G85" i="30"/>
  <c r="J85" i="30"/>
  <c r="F90" i="30"/>
  <c r="G90" i="30"/>
  <c r="J90" i="30"/>
  <c r="F95" i="30"/>
  <c r="G95" i="30"/>
  <c r="J95" i="30"/>
  <c r="F100" i="30"/>
  <c r="G100" i="30"/>
  <c r="J100" i="30"/>
  <c r="F105" i="30"/>
  <c r="G105" i="30"/>
  <c r="J105" i="30"/>
  <c r="F110" i="30"/>
  <c r="G110" i="30"/>
  <c r="J110" i="30"/>
  <c r="F115" i="30"/>
  <c r="G115" i="30"/>
  <c r="J115" i="30"/>
  <c r="J69" i="30"/>
  <c r="G122" i="30"/>
  <c r="G123" i="30"/>
  <c r="G124" i="30"/>
  <c r="G125" i="30"/>
  <c r="G126" i="30"/>
  <c r="G127" i="30"/>
  <c r="G121" i="30"/>
  <c r="H121" i="30"/>
  <c r="J121" i="30"/>
  <c r="G129" i="30"/>
  <c r="G130" i="30"/>
  <c r="G131" i="30"/>
  <c r="G132" i="30"/>
  <c r="G133" i="30"/>
  <c r="G134" i="30"/>
  <c r="G128" i="30"/>
  <c r="H128" i="30"/>
  <c r="J128" i="30"/>
  <c r="G136" i="30"/>
  <c r="G137" i="30"/>
  <c r="G138" i="30"/>
  <c r="G139" i="30"/>
  <c r="G140" i="30"/>
  <c r="G141" i="30"/>
  <c r="G135" i="30"/>
  <c r="H135" i="30"/>
  <c r="J135" i="30"/>
  <c r="G143" i="30"/>
  <c r="G144" i="30"/>
  <c r="G145" i="30"/>
  <c r="G146" i="30"/>
  <c r="G147" i="30"/>
  <c r="G148" i="30"/>
  <c r="G142" i="30"/>
  <c r="H142" i="30"/>
  <c r="J142" i="30"/>
  <c r="G150" i="30"/>
  <c r="G151" i="30"/>
  <c r="G152" i="30"/>
  <c r="G153" i="30"/>
  <c r="G154" i="30"/>
  <c r="G155" i="30"/>
  <c r="G149" i="30"/>
  <c r="H149" i="30"/>
  <c r="J149" i="30"/>
  <c r="G157" i="30"/>
  <c r="G158" i="30"/>
  <c r="G159" i="30"/>
  <c r="G160" i="30"/>
  <c r="G161" i="30"/>
  <c r="G162" i="30"/>
  <c r="G156" i="30"/>
  <c r="H156" i="30"/>
  <c r="J156" i="30"/>
  <c r="G164" i="30"/>
  <c r="G165" i="30"/>
  <c r="G166" i="30"/>
  <c r="G167" i="30"/>
  <c r="G168" i="30"/>
  <c r="G169" i="30"/>
  <c r="G163" i="30"/>
  <c r="H163" i="30"/>
  <c r="J163" i="30"/>
  <c r="G171" i="30"/>
  <c r="G172" i="30"/>
  <c r="G173" i="30"/>
  <c r="G174" i="30"/>
  <c r="G175" i="30"/>
  <c r="G176" i="30"/>
  <c r="G170" i="30"/>
  <c r="H170" i="30"/>
  <c r="J170" i="30"/>
  <c r="G178" i="30"/>
  <c r="G179" i="30"/>
  <c r="G180" i="30"/>
  <c r="G181" i="30"/>
  <c r="G182" i="30"/>
  <c r="G183" i="30"/>
  <c r="G177" i="30"/>
  <c r="H177" i="30"/>
  <c r="J177" i="30"/>
  <c r="G185" i="30"/>
  <c r="G186" i="30"/>
  <c r="G187" i="30"/>
  <c r="G188" i="30"/>
  <c r="G189" i="30"/>
  <c r="G190" i="30"/>
  <c r="G184" i="30"/>
  <c r="H184" i="30"/>
  <c r="J184" i="30"/>
  <c r="J120" i="30"/>
  <c r="G192" i="30"/>
  <c r="J192" i="30"/>
  <c r="G193" i="30"/>
  <c r="J193" i="30"/>
  <c r="G194" i="30"/>
  <c r="J194" i="30"/>
  <c r="G195" i="30"/>
  <c r="J195" i="30"/>
  <c r="G196" i="30"/>
  <c r="J196" i="30"/>
  <c r="G197" i="30"/>
  <c r="J197" i="30"/>
  <c r="G198" i="30"/>
  <c r="J198" i="30"/>
  <c r="G199" i="30"/>
  <c r="J199" i="30"/>
  <c r="G200" i="30"/>
  <c r="J200" i="30"/>
  <c r="G201" i="30"/>
  <c r="J201" i="30"/>
  <c r="J191" i="30"/>
  <c r="Q203" i="30"/>
  <c r="T203" i="30"/>
  <c r="F203" i="30"/>
  <c r="G203" i="30"/>
  <c r="J203" i="30"/>
  <c r="Q204" i="30"/>
  <c r="T204" i="30"/>
  <c r="F204" i="30"/>
  <c r="G204" i="30"/>
  <c r="J204" i="30"/>
  <c r="Q205" i="30"/>
  <c r="T205" i="30"/>
  <c r="F205" i="30"/>
  <c r="G205" i="30"/>
  <c r="J205" i="30"/>
  <c r="Q206" i="30"/>
  <c r="T206" i="30"/>
  <c r="F206" i="30"/>
  <c r="G206" i="30"/>
  <c r="J206" i="30"/>
  <c r="Q207" i="30"/>
  <c r="T207" i="30"/>
  <c r="F207" i="30"/>
  <c r="G207" i="30"/>
  <c r="J207" i="30"/>
  <c r="J202" i="30"/>
  <c r="J9" i="30"/>
  <c r="J208" i="30"/>
  <c r="J209" i="30"/>
  <c r="J210" i="30"/>
  <c r="G10" i="30"/>
  <c r="G21" i="30"/>
  <c r="G32" i="30"/>
  <c r="G43" i="30"/>
  <c r="G69" i="30"/>
  <c r="G120" i="30"/>
  <c r="G191" i="30"/>
  <c r="G202" i="30"/>
  <c r="G9" i="30"/>
  <c r="G208" i="30"/>
  <c r="G209" i="30"/>
  <c r="H10" i="30"/>
  <c r="H21" i="30"/>
  <c r="H32" i="30"/>
  <c r="H43" i="30"/>
  <c r="H69" i="30"/>
  <c r="H120" i="30"/>
  <c r="H191" i="30"/>
  <c r="H202" i="30"/>
  <c r="H9" i="30"/>
  <c r="H208" i="30"/>
  <c r="H209" i="30"/>
  <c r="G210" i="30"/>
  <c r="D5" i="30"/>
  <c r="G12" i="29"/>
  <c r="J12" i="29"/>
  <c r="G13" i="29"/>
  <c r="J13" i="29"/>
  <c r="G14" i="29"/>
  <c r="J14" i="29"/>
  <c r="G15" i="29"/>
  <c r="J15" i="29"/>
  <c r="G16" i="29"/>
  <c r="J16" i="29"/>
  <c r="G17" i="29"/>
  <c r="J17" i="29"/>
  <c r="G18" i="29"/>
  <c r="J18" i="29"/>
  <c r="G19" i="29"/>
  <c r="J19" i="29"/>
  <c r="G20" i="29"/>
  <c r="J20" i="29"/>
  <c r="G22" i="29"/>
  <c r="J22" i="29"/>
  <c r="G23" i="29"/>
  <c r="J23" i="29"/>
  <c r="G24" i="29"/>
  <c r="J24" i="29"/>
  <c r="G25" i="29"/>
  <c r="J25" i="29"/>
  <c r="G26" i="29"/>
  <c r="J26" i="29"/>
  <c r="G27" i="29"/>
  <c r="J27" i="29"/>
  <c r="G28" i="29"/>
  <c r="J28" i="29"/>
  <c r="G29" i="29"/>
  <c r="J29" i="29"/>
  <c r="G30" i="29"/>
  <c r="J30" i="29"/>
  <c r="G31" i="29"/>
  <c r="J31" i="29"/>
  <c r="J21" i="29"/>
  <c r="G33" i="29"/>
  <c r="J33" i="29"/>
  <c r="G34" i="29"/>
  <c r="J34" i="29"/>
  <c r="G35" i="29"/>
  <c r="J35" i="29"/>
  <c r="G36" i="29"/>
  <c r="J36" i="29"/>
  <c r="G37" i="29"/>
  <c r="J37" i="29"/>
  <c r="G38" i="29"/>
  <c r="J38" i="29"/>
  <c r="G39" i="29"/>
  <c r="J39" i="29"/>
  <c r="G40" i="29"/>
  <c r="J40" i="29"/>
  <c r="G41" i="29"/>
  <c r="J41" i="29"/>
  <c r="G42" i="29"/>
  <c r="J42" i="29"/>
  <c r="J32" i="29"/>
  <c r="G44" i="29"/>
  <c r="J44" i="29"/>
  <c r="G45" i="29"/>
  <c r="J45" i="29"/>
  <c r="G46" i="29"/>
  <c r="J46" i="29"/>
  <c r="G47" i="29"/>
  <c r="J47" i="29"/>
  <c r="G48" i="29"/>
  <c r="J48" i="29"/>
  <c r="G49" i="29"/>
  <c r="J49" i="29"/>
  <c r="G50" i="29"/>
  <c r="J50" i="29"/>
  <c r="G51" i="29"/>
  <c r="J51" i="29"/>
  <c r="G52" i="29"/>
  <c r="J52" i="29"/>
  <c r="G53" i="29"/>
  <c r="J53" i="29"/>
  <c r="G54" i="29"/>
  <c r="J54" i="29"/>
  <c r="G55" i="29"/>
  <c r="J55" i="29"/>
  <c r="G56" i="29"/>
  <c r="J56" i="29"/>
  <c r="G57" i="29"/>
  <c r="J57" i="29"/>
  <c r="G58" i="29"/>
  <c r="J58" i="29"/>
  <c r="G59" i="29"/>
  <c r="J59" i="29"/>
  <c r="G60" i="29"/>
  <c r="J60" i="29"/>
  <c r="G61" i="29"/>
  <c r="J61" i="29"/>
  <c r="G62" i="29"/>
  <c r="J62" i="29"/>
  <c r="G63" i="29"/>
  <c r="J63" i="29"/>
  <c r="G64" i="29"/>
  <c r="J64" i="29"/>
  <c r="G65" i="29"/>
  <c r="J65" i="29"/>
  <c r="G66" i="29"/>
  <c r="J66" i="29"/>
  <c r="G67" i="29"/>
  <c r="J67" i="29"/>
  <c r="G68" i="29"/>
  <c r="J68" i="29"/>
  <c r="J43" i="29"/>
  <c r="F70" i="29"/>
  <c r="G70" i="29"/>
  <c r="J70" i="29"/>
  <c r="F75" i="29"/>
  <c r="G75" i="29"/>
  <c r="J75" i="29"/>
  <c r="F80" i="29"/>
  <c r="G80" i="29"/>
  <c r="J80" i="29"/>
  <c r="F85" i="29"/>
  <c r="G85" i="29"/>
  <c r="J85" i="29"/>
  <c r="F90" i="29"/>
  <c r="G90" i="29"/>
  <c r="J90" i="29"/>
  <c r="F95" i="29"/>
  <c r="G95" i="29"/>
  <c r="J95" i="29"/>
  <c r="F100" i="29"/>
  <c r="G100" i="29"/>
  <c r="J100" i="29"/>
  <c r="F105" i="29"/>
  <c r="G105" i="29"/>
  <c r="J105" i="29"/>
  <c r="F110" i="29"/>
  <c r="G110" i="29"/>
  <c r="J110" i="29"/>
  <c r="F115" i="29"/>
  <c r="G115" i="29"/>
  <c r="J115" i="29"/>
  <c r="J69" i="29"/>
  <c r="G122" i="29"/>
  <c r="G123" i="29"/>
  <c r="G124" i="29"/>
  <c r="G125" i="29"/>
  <c r="G126" i="29"/>
  <c r="G127" i="29"/>
  <c r="G121" i="29"/>
  <c r="H121" i="29"/>
  <c r="J121" i="29"/>
  <c r="G129" i="29"/>
  <c r="G130" i="29"/>
  <c r="G131" i="29"/>
  <c r="G132" i="29"/>
  <c r="G133" i="29"/>
  <c r="G134" i="29"/>
  <c r="G128" i="29"/>
  <c r="H128" i="29"/>
  <c r="J128" i="29"/>
  <c r="G136" i="29"/>
  <c r="G137" i="29"/>
  <c r="G138" i="29"/>
  <c r="G139" i="29"/>
  <c r="G140" i="29"/>
  <c r="G141" i="29"/>
  <c r="G135" i="29"/>
  <c r="H135" i="29"/>
  <c r="J135" i="29"/>
  <c r="G143" i="29"/>
  <c r="G144" i="29"/>
  <c r="G145" i="29"/>
  <c r="G146" i="29"/>
  <c r="G147" i="29"/>
  <c r="G148" i="29"/>
  <c r="G142" i="29"/>
  <c r="H142" i="29"/>
  <c r="J142" i="29"/>
  <c r="G150" i="29"/>
  <c r="G151" i="29"/>
  <c r="G152" i="29"/>
  <c r="G153" i="29"/>
  <c r="G154" i="29"/>
  <c r="G155" i="29"/>
  <c r="G149" i="29"/>
  <c r="H149" i="29"/>
  <c r="J149" i="29"/>
  <c r="G157" i="29"/>
  <c r="G158" i="29"/>
  <c r="G159" i="29"/>
  <c r="G160" i="29"/>
  <c r="G161" i="29"/>
  <c r="G162" i="29"/>
  <c r="G156" i="29"/>
  <c r="H156" i="29"/>
  <c r="J156" i="29"/>
  <c r="G164" i="29"/>
  <c r="G165" i="29"/>
  <c r="G166" i="29"/>
  <c r="G167" i="29"/>
  <c r="G168" i="29"/>
  <c r="G169" i="29"/>
  <c r="G163" i="29"/>
  <c r="H163" i="29"/>
  <c r="J163" i="29"/>
  <c r="G171" i="29"/>
  <c r="G172" i="29"/>
  <c r="G173" i="29"/>
  <c r="G174" i="29"/>
  <c r="G175" i="29"/>
  <c r="G176" i="29"/>
  <c r="G170" i="29"/>
  <c r="H170" i="29"/>
  <c r="J170" i="29"/>
  <c r="G178" i="29"/>
  <c r="G179" i="29"/>
  <c r="G180" i="29"/>
  <c r="G181" i="29"/>
  <c r="G182" i="29"/>
  <c r="G183" i="29"/>
  <c r="G177" i="29"/>
  <c r="H177" i="29"/>
  <c r="J177" i="29"/>
  <c r="G185" i="29"/>
  <c r="G186" i="29"/>
  <c r="G187" i="29"/>
  <c r="G188" i="29"/>
  <c r="G189" i="29"/>
  <c r="G190" i="29"/>
  <c r="G184" i="29"/>
  <c r="H184" i="29"/>
  <c r="J184" i="29"/>
  <c r="J120" i="29"/>
  <c r="G192" i="29"/>
  <c r="J192" i="29"/>
  <c r="G193" i="29"/>
  <c r="J193" i="29"/>
  <c r="G194" i="29"/>
  <c r="J194" i="29"/>
  <c r="G195" i="29"/>
  <c r="J195" i="29"/>
  <c r="G196" i="29"/>
  <c r="J196" i="29"/>
  <c r="G197" i="29"/>
  <c r="J197" i="29"/>
  <c r="G198" i="29"/>
  <c r="J198" i="29"/>
  <c r="G199" i="29"/>
  <c r="J199" i="29"/>
  <c r="G200" i="29"/>
  <c r="J200" i="29"/>
  <c r="G201" i="29"/>
  <c r="J201" i="29"/>
  <c r="J191" i="29"/>
  <c r="Q203" i="29"/>
  <c r="T203" i="29"/>
  <c r="F203" i="29"/>
  <c r="G203" i="29"/>
  <c r="J203" i="29"/>
  <c r="Q204" i="29"/>
  <c r="T204" i="29"/>
  <c r="F204" i="29"/>
  <c r="G204" i="29"/>
  <c r="J204" i="29"/>
  <c r="Q205" i="29"/>
  <c r="T205" i="29"/>
  <c r="F205" i="29"/>
  <c r="G205" i="29"/>
  <c r="J205" i="29"/>
  <c r="Q206" i="29"/>
  <c r="T206" i="29"/>
  <c r="F206" i="29"/>
  <c r="G206" i="29"/>
  <c r="J206" i="29"/>
  <c r="Q207" i="29"/>
  <c r="T207" i="29"/>
  <c r="F207" i="29"/>
  <c r="G207" i="29"/>
  <c r="J207" i="29"/>
  <c r="J202" i="29"/>
  <c r="G21" i="29"/>
  <c r="G32" i="29"/>
  <c r="G43" i="29"/>
  <c r="G69" i="29"/>
  <c r="G120" i="29"/>
  <c r="G191" i="29"/>
  <c r="G202" i="29"/>
  <c r="H10" i="29"/>
  <c r="H21" i="29"/>
  <c r="H32" i="29"/>
  <c r="H43" i="29"/>
  <c r="H69" i="29"/>
  <c r="H120" i="29"/>
  <c r="H191" i="29"/>
  <c r="H202" i="29"/>
  <c r="H9" i="29"/>
  <c r="H208" i="29"/>
  <c r="H209" i="29"/>
  <c r="D5" i="29"/>
  <c r="Q204" i="3"/>
  <c r="T204" i="3"/>
  <c r="F204" i="3"/>
  <c r="G204" i="3"/>
  <c r="J204" i="3"/>
  <c r="G205" i="3"/>
  <c r="J205" i="3"/>
  <c r="G206" i="3"/>
  <c r="J206" i="3"/>
  <c r="G207" i="3"/>
  <c r="J207" i="3"/>
  <c r="H9" i="3"/>
  <c r="F205" i="3"/>
  <c r="F206" i="3"/>
  <c r="F207" i="3"/>
  <c r="T207" i="3"/>
  <c r="T206" i="3"/>
  <c r="T205" i="3"/>
  <c r="Q207" i="3"/>
  <c r="Q206" i="3"/>
  <c r="Q205" i="3"/>
  <c r="G192" i="3"/>
  <c r="J192" i="3"/>
  <c r="J193" i="3"/>
  <c r="J194" i="3"/>
  <c r="J195" i="3"/>
  <c r="J196" i="3"/>
  <c r="J197" i="3"/>
  <c r="J198" i="3"/>
  <c r="J199" i="3"/>
  <c r="J200" i="3"/>
  <c r="J201" i="3"/>
  <c r="J191" i="3"/>
  <c r="H191" i="3"/>
  <c r="G191" i="3"/>
  <c r="G201" i="3"/>
  <c r="H69" i="3"/>
  <c r="F70" i="3"/>
  <c r="G70" i="3"/>
  <c r="F75" i="3"/>
  <c r="G75" i="3"/>
  <c r="F80" i="3"/>
  <c r="G80" i="3"/>
  <c r="F85" i="3"/>
  <c r="G85" i="3"/>
  <c r="F90" i="3"/>
  <c r="G90" i="3"/>
  <c r="F95" i="3"/>
  <c r="G95" i="3"/>
  <c r="F100" i="3"/>
  <c r="G100" i="3"/>
  <c r="F105" i="3"/>
  <c r="G105" i="3"/>
  <c r="F110" i="3"/>
  <c r="G110" i="3"/>
  <c r="F115" i="3"/>
  <c r="G115" i="3"/>
  <c r="G69" i="3"/>
  <c r="J70" i="3"/>
  <c r="J75" i="3"/>
  <c r="J80" i="3"/>
  <c r="J85" i="3"/>
  <c r="J90" i="3"/>
  <c r="J95" i="3"/>
  <c r="J100" i="3"/>
  <c r="J105" i="3"/>
  <c r="J110" i="3"/>
  <c r="J115" i="3"/>
  <c r="J69" i="3"/>
  <c r="G68" i="3"/>
  <c r="J68" i="3"/>
  <c r="G185" i="3"/>
  <c r="G186" i="3"/>
  <c r="G187" i="3"/>
  <c r="G188" i="3"/>
  <c r="G189" i="3"/>
  <c r="G190" i="3"/>
  <c r="G184" i="3"/>
  <c r="H184" i="3"/>
  <c r="J184" i="3"/>
  <c r="G193" i="3"/>
  <c r="G194" i="3"/>
  <c r="G195" i="3"/>
  <c r="G196" i="3"/>
  <c r="G197" i="3"/>
  <c r="G198" i="3"/>
  <c r="G199" i="3"/>
  <c r="G200" i="3"/>
  <c r="G12" i="3"/>
  <c r="G13" i="3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21" i="3"/>
  <c r="G33" i="3"/>
  <c r="G34" i="3"/>
  <c r="G35" i="3"/>
  <c r="G36" i="3"/>
  <c r="G37" i="3"/>
  <c r="G38" i="3"/>
  <c r="G39" i="3"/>
  <c r="G40" i="3"/>
  <c r="G41" i="3"/>
  <c r="G42" i="3"/>
  <c r="G32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43" i="3"/>
  <c r="G123" i="3"/>
  <c r="G124" i="3"/>
  <c r="G125" i="3"/>
  <c r="G126" i="3"/>
  <c r="G127" i="3"/>
  <c r="G129" i="3"/>
  <c r="G130" i="3"/>
  <c r="G131" i="3"/>
  <c r="G132" i="3"/>
  <c r="G133" i="3"/>
  <c r="G134" i="3"/>
  <c r="G128" i="3"/>
  <c r="G136" i="3"/>
  <c r="G137" i="3"/>
  <c r="G138" i="3"/>
  <c r="G139" i="3"/>
  <c r="G140" i="3"/>
  <c r="G141" i="3"/>
  <c r="G135" i="3"/>
  <c r="G143" i="3"/>
  <c r="G144" i="3"/>
  <c r="G145" i="3"/>
  <c r="G146" i="3"/>
  <c r="G147" i="3"/>
  <c r="G148" i="3"/>
  <c r="G142" i="3"/>
  <c r="G150" i="3"/>
  <c r="G151" i="3"/>
  <c r="G152" i="3"/>
  <c r="G153" i="3"/>
  <c r="G154" i="3"/>
  <c r="G155" i="3"/>
  <c r="G149" i="3"/>
  <c r="G157" i="3"/>
  <c r="G158" i="3"/>
  <c r="G159" i="3"/>
  <c r="G160" i="3"/>
  <c r="G161" i="3"/>
  <c r="G162" i="3"/>
  <c r="G156" i="3"/>
  <c r="G164" i="3"/>
  <c r="G165" i="3"/>
  <c r="G166" i="3"/>
  <c r="G167" i="3"/>
  <c r="G168" i="3"/>
  <c r="G169" i="3"/>
  <c r="G163" i="3"/>
  <c r="G171" i="3"/>
  <c r="G172" i="3"/>
  <c r="G173" i="3"/>
  <c r="G174" i="3"/>
  <c r="G175" i="3"/>
  <c r="G176" i="3"/>
  <c r="G170" i="3"/>
  <c r="G178" i="3"/>
  <c r="G179" i="3"/>
  <c r="G180" i="3"/>
  <c r="G181" i="3"/>
  <c r="G182" i="3"/>
  <c r="G183" i="3"/>
  <c r="G177" i="3"/>
  <c r="H10" i="3"/>
  <c r="H21" i="3"/>
  <c r="H32" i="3"/>
  <c r="H43" i="3"/>
  <c r="H121" i="3"/>
  <c r="H128" i="3"/>
  <c r="H135" i="3"/>
  <c r="H142" i="3"/>
  <c r="H149" i="3"/>
  <c r="H156" i="3"/>
  <c r="H163" i="3"/>
  <c r="H170" i="3"/>
  <c r="H177" i="3"/>
  <c r="H120" i="3"/>
  <c r="J12" i="3"/>
  <c r="J13" i="3"/>
  <c r="J14" i="3"/>
  <c r="J15" i="3"/>
  <c r="J16" i="3"/>
  <c r="J17" i="3"/>
  <c r="J18" i="3"/>
  <c r="J19" i="3"/>
  <c r="J20" i="3"/>
  <c r="J22" i="3"/>
  <c r="J23" i="3"/>
  <c r="J24" i="3"/>
  <c r="J25" i="3"/>
  <c r="J26" i="3"/>
  <c r="J27" i="3"/>
  <c r="J28" i="3"/>
  <c r="J29" i="3"/>
  <c r="J30" i="3"/>
  <c r="J31" i="3"/>
  <c r="J21" i="3"/>
  <c r="J33" i="3"/>
  <c r="J34" i="3"/>
  <c r="J35" i="3"/>
  <c r="J36" i="3"/>
  <c r="J37" i="3"/>
  <c r="J38" i="3"/>
  <c r="J39" i="3"/>
  <c r="J40" i="3"/>
  <c r="J41" i="3"/>
  <c r="J42" i="3"/>
  <c r="J32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43" i="3"/>
  <c r="J128" i="3"/>
  <c r="J135" i="3"/>
  <c r="J142" i="3"/>
  <c r="J149" i="3"/>
  <c r="J156" i="3"/>
  <c r="J163" i="3"/>
  <c r="J170" i="3"/>
  <c r="J177" i="3"/>
  <c r="G21" i="37"/>
  <c r="J21" i="37"/>
  <c r="J22" i="37"/>
  <c r="G23" i="37"/>
  <c r="J23" i="37"/>
  <c r="G24" i="37"/>
  <c r="J24" i="37"/>
  <c r="G25" i="37"/>
  <c r="J25" i="37"/>
  <c r="G26" i="37"/>
  <c r="J26" i="37"/>
  <c r="G27" i="37"/>
  <c r="J27" i="37"/>
  <c r="G28" i="37"/>
  <c r="J28" i="37"/>
  <c r="G29" i="37"/>
  <c r="J29" i="37"/>
  <c r="G30" i="37"/>
  <c r="J30" i="37"/>
  <c r="G31" i="37"/>
  <c r="J31" i="37"/>
  <c r="J20" i="37"/>
  <c r="G21" i="38"/>
  <c r="J21" i="38"/>
  <c r="J22" i="38"/>
  <c r="G23" i="38"/>
  <c r="J23" i="38"/>
  <c r="G24" i="38"/>
  <c r="J24" i="38"/>
  <c r="G25" i="38"/>
  <c r="J25" i="38"/>
  <c r="G26" i="38"/>
  <c r="J26" i="38"/>
  <c r="G27" i="38"/>
  <c r="J27" i="38"/>
  <c r="G28" i="38"/>
  <c r="J28" i="38"/>
  <c r="G29" i="38"/>
  <c r="J29" i="38"/>
  <c r="G30" i="38"/>
  <c r="J30" i="38"/>
  <c r="G31" i="38"/>
  <c r="J31" i="38"/>
  <c r="J20" i="38"/>
  <c r="H20" i="37"/>
  <c r="H20" i="38"/>
  <c r="G22" i="37"/>
  <c r="G20" i="37"/>
  <c r="G22" i="38"/>
  <c r="G20" i="38"/>
  <c r="G11" i="37"/>
  <c r="J11" i="37"/>
  <c r="G12" i="37"/>
  <c r="J12" i="37"/>
  <c r="G13" i="37"/>
  <c r="J13" i="37"/>
  <c r="G14" i="37"/>
  <c r="J14" i="37"/>
  <c r="G15" i="37"/>
  <c r="J15" i="37"/>
  <c r="G16" i="37"/>
  <c r="J16" i="37"/>
  <c r="G17" i="37"/>
  <c r="J17" i="37"/>
  <c r="G18" i="37"/>
  <c r="J18" i="37"/>
  <c r="G19" i="37"/>
  <c r="J19" i="37"/>
  <c r="J10" i="37"/>
  <c r="G11" i="38"/>
  <c r="J11" i="38"/>
  <c r="G12" i="38"/>
  <c r="J12" i="38"/>
  <c r="G13" i="38"/>
  <c r="J13" i="38"/>
  <c r="G14" i="38"/>
  <c r="J14" i="38"/>
  <c r="G15" i="38"/>
  <c r="J15" i="38"/>
  <c r="G16" i="38"/>
  <c r="J16" i="38"/>
  <c r="G17" i="38"/>
  <c r="J17" i="38"/>
  <c r="G18" i="38"/>
  <c r="J18" i="38"/>
  <c r="G19" i="38"/>
  <c r="J19" i="38"/>
  <c r="J10" i="38"/>
  <c r="H10" i="37"/>
  <c r="H10" i="38"/>
  <c r="G10" i="37"/>
  <c r="G10" i="38"/>
  <c r="G11" i="9"/>
  <c r="G11" i="36"/>
  <c r="J9" i="38"/>
  <c r="J32" i="38"/>
  <c r="J33" i="38"/>
  <c r="J9" i="37"/>
  <c r="J32" i="37"/>
  <c r="J33" i="37"/>
  <c r="H9" i="37"/>
  <c r="H32" i="37"/>
  <c r="H33" i="37"/>
  <c r="G9" i="38"/>
  <c r="G32" i="38"/>
  <c r="G33" i="38"/>
  <c r="G9" i="37"/>
  <c r="G32" i="37"/>
  <c r="G33" i="37"/>
  <c r="J11" i="36"/>
  <c r="J12" i="36"/>
  <c r="J13" i="36"/>
  <c r="J14" i="36"/>
  <c r="J15" i="36"/>
  <c r="J16" i="36"/>
  <c r="H22" i="9"/>
  <c r="D32" i="14"/>
  <c r="C27" i="2"/>
  <c r="C26" i="2"/>
  <c r="J34" i="38"/>
  <c r="H9" i="38"/>
  <c r="H32" i="38"/>
  <c r="G34" i="37"/>
  <c r="C34" i="14"/>
  <c r="D5" i="38"/>
  <c r="J34" i="37"/>
  <c r="D5" i="37"/>
  <c r="G12" i="36"/>
  <c r="G13" i="36"/>
  <c r="G14" i="36"/>
  <c r="G15" i="36"/>
  <c r="G16" i="36"/>
  <c r="G17" i="36"/>
  <c r="J17" i="36"/>
  <c r="G18" i="36"/>
  <c r="J18" i="36"/>
  <c r="G19" i="36"/>
  <c r="J19" i="36"/>
  <c r="G20" i="36"/>
  <c r="J20" i="36"/>
  <c r="H10" i="36"/>
  <c r="H9" i="36"/>
  <c r="H21" i="36"/>
  <c r="D5" i="36"/>
  <c r="H10" i="9"/>
  <c r="H9" i="9"/>
  <c r="H21" i="9"/>
  <c r="B26" i="14"/>
  <c r="B27" i="14"/>
  <c r="B28" i="14"/>
  <c r="B29" i="14"/>
  <c r="B30" i="14"/>
  <c r="B31" i="14"/>
  <c r="B33" i="14"/>
  <c r="B34" i="14"/>
  <c r="B35" i="14"/>
  <c r="B32" i="14"/>
  <c r="D32" i="2"/>
  <c r="D34" i="2"/>
  <c r="D36" i="2"/>
  <c r="E35" i="14"/>
  <c r="D38" i="2"/>
  <c r="E34" i="14"/>
  <c r="G12" i="9"/>
  <c r="J12" i="9"/>
  <c r="G13" i="9"/>
  <c r="J13" i="9"/>
  <c r="G14" i="9"/>
  <c r="J14" i="9"/>
  <c r="G15" i="9"/>
  <c r="J15" i="9"/>
  <c r="G16" i="9"/>
  <c r="J16" i="9"/>
  <c r="G17" i="9"/>
  <c r="J17" i="9"/>
  <c r="G18" i="9"/>
  <c r="J18" i="9"/>
  <c r="G19" i="9"/>
  <c r="J19" i="9"/>
  <c r="G20" i="9"/>
  <c r="J20" i="9"/>
  <c r="D5" i="9"/>
  <c r="C38" i="2"/>
  <c r="C36" i="2"/>
  <c r="C34" i="2"/>
  <c r="D5" i="3"/>
  <c r="B38" i="2"/>
  <c r="B36" i="2"/>
  <c r="B34" i="2"/>
  <c r="B32" i="2"/>
  <c r="C32" i="2"/>
  <c r="G10" i="9"/>
  <c r="G10" i="36"/>
  <c r="G9" i="36"/>
  <c r="G21" i="36"/>
  <c r="J10" i="36"/>
  <c r="J9" i="36"/>
  <c r="J21" i="36"/>
  <c r="G22" i="36"/>
  <c r="D33" i="14"/>
  <c r="H22" i="36"/>
  <c r="D40" i="2"/>
  <c r="G9" i="9"/>
  <c r="G21" i="9"/>
  <c r="J11" i="9"/>
  <c r="J10" i="9"/>
  <c r="D34" i="14"/>
  <c r="C40" i="2"/>
  <c r="C33" i="2"/>
  <c r="H33" i="38"/>
  <c r="G34" i="38"/>
  <c r="C35" i="14"/>
  <c r="D35" i="14"/>
  <c r="G23" i="36"/>
  <c r="C33" i="14"/>
  <c r="C37" i="2"/>
  <c r="J22" i="36"/>
  <c r="J23" i="36"/>
  <c r="E33" i="14"/>
  <c r="J9" i="9"/>
  <c r="J21" i="9"/>
  <c r="G22" i="9"/>
  <c r="G23" i="9"/>
  <c r="C39" i="2"/>
  <c r="C35" i="2"/>
  <c r="J22" i="9"/>
  <c r="J23" i="9"/>
  <c r="E32" i="14"/>
  <c r="H208" i="3"/>
  <c r="H209" i="3"/>
  <c r="C20" i="2"/>
  <c r="C23" i="2"/>
  <c r="D28" i="2"/>
  <c r="D27" i="2"/>
  <c r="D26" i="2"/>
</calcChain>
</file>

<file path=xl/sharedStrings.xml><?xml version="1.0" encoding="utf-8"?>
<sst xmlns="http://schemas.openxmlformats.org/spreadsheetml/2006/main" count="2313" uniqueCount="188">
  <si>
    <t>Nr.</t>
  </si>
  <si>
    <t>Prašomas finansavimas, Eur</t>
  </si>
  <si>
    <t>Išlaidų pavadinimas</t>
  </si>
  <si>
    <t>1</t>
  </si>
  <si>
    <t>Patentavimo paslaugos, susijusios su projektu</t>
  </si>
  <si>
    <t>2</t>
  </si>
  <si>
    <t>MTEP paslaugos</t>
  </si>
  <si>
    <t>3</t>
  </si>
  <si>
    <t>Pasiruošimas sertifikuoti MTEP produktą ir sertifikavimo išlaidos</t>
  </si>
  <si>
    <t>4</t>
  </si>
  <si>
    <t>Medžiagos, mažavertis inventorius, atsargos ir pan. produktai, priskirtini trumpalaikiam turtui ir tiesiogiai susiję su MTEP veikla</t>
  </si>
  <si>
    <t>5</t>
  </si>
  <si>
    <t>MTEP įranga</t>
  </si>
  <si>
    <t>6</t>
  </si>
  <si>
    <t>Projektą vykdančio personalo darbo užmokestis ir išlaidos su darbo santykiais susijusiems darbdavio įsipareigojimams</t>
  </si>
  <si>
    <t>7</t>
  </si>
  <si>
    <t>Projektą vykdančio personalo komandiruočių išlaidos</t>
  </si>
  <si>
    <t>Iš viso TIESIOGINIŲ išlaidų:</t>
  </si>
  <si>
    <t>PROJEKTO BIUDŽETAS (tiesioginės+netiesioginės):</t>
  </si>
  <si>
    <t>2 išlaidų eilutės suma ir procentinė dalis</t>
  </si>
  <si>
    <t>ne daugiau 15 proc.</t>
  </si>
  <si>
    <t>4 išlaidų eilutės suma ir procentinė dalis</t>
  </si>
  <si>
    <t xml:space="preserve">ne daugiau 20 proc. </t>
  </si>
  <si>
    <t>Pareiškėjo / partnerio (-ių) išlaidos, Eur</t>
  </si>
  <si>
    <t>Procentinė tinkamų finansuoti išlaidų dalis, proc.</t>
  </si>
  <si>
    <t>Iš viso, Eur:</t>
  </si>
  <si>
    <t>MTEP veiklos tipas:</t>
  </si>
  <si>
    <t>Projekto poveiklės Nr.:</t>
  </si>
  <si>
    <t>Poveiklės pavadinimas:</t>
  </si>
  <si>
    <t>Matavimo vienetas (pvz.: vnt., kompl. ir pan.):</t>
  </si>
  <si>
    <t>Siektina reikšmė:</t>
  </si>
  <si>
    <t>Juridinio asmens, atsakingo už poveiklės reikšmės siekimą, pavadinimas:</t>
  </si>
  <si>
    <t>Pareiškėjas/partneris (pasirinkti):</t>
  </si>
  <si>
    <t>Finansavimo intensyvumas:</t>
  </si>
  <si>
    <t>Matavimo vnt.</t>
  </si>
  <si>
    <t>Kiekis</t>
  </si>
  <si>
    <t>Vieneto kaina be PVM, Eur</t>
  </si>
  <si>
    <t>Tinkamų finansuoti išlaidų suma be PVM, Eur</t>
  </si>
  <si>
    <t>Išlaidų pagrindimo dokumentų pavadinimas, data ir Nr.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</si>
  <si>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</si>
  <si>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</si>
  <si>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</si>
  <si>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</si>
  <si>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</si>
  <si>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</si>
  <si>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</si>
  <si>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</si>
  <si>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</si>
  <si>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</si>
  <si>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MTEP paslaugos (ne daugiau kaip 15 proc. tinkamų finansuoti išlaidų)</t>
  </si>
  <si>
    <t>2.1</t>
  </si>
  <si>
    <t>Paslaugos pavadinimas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</si>
  <si>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</si>
  <si>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</si>
  <si>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</si>
  <si>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</si>
  <si>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</si>
  <si>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</si>
  <si>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</si>
  <si>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</si>
  <si>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</si>
  <si>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</si>
  <si>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</si>
  <si>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</si>
  <si>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</si>
  <si>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</si>
  <si>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</si>
  <si>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</si>
  <si>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</si>
  <si>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</si>
  <si>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</si>
  <si>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Medžiagos, mažavertis inventorius, atsargos ir pan. produktai, priskirtini trumpalaikiam turtui ir tiesiogiai susiję su MTEP veikla (ne daugiau kaip 20 proc. tinkamų finansuoti išlaidų)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</si>
  <si>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</si>
  <si>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</si>
  <si>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</si>
  <si>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</si>
  <si>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</si>
  <si>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</si>
  <si>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</si>
  <si>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</si>
  <si>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</si>
  <si>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</si>
  <si>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</si>
  <si>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</si>
  <si>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</si>
  <si>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</si>
  <si>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</si>
  <si>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</si>
  <si>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</si>
  <si>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</si>
  <si>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</si>
  <si>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</si>
  <si>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</si>
  <si>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</si>
  <si>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</si>
  <si>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</si>
  <si>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</si>
  <si>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</si>
  <si>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</si>
  <si>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</si>
  <si>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</si>
  <si>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</si>
  <si>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</si>
  <si>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</si>
  <si>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</si>
  <si>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</si>
  <si>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</si>
  <si>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Faktiškai gaunamas darbo užmokesti už 1 valandą pagal pastarųjų 3-6 mėn. vidurkį, Eur</t>
  </si>
  <si>
    <t>Pareigybės projekte pavadinimas</t>
  </si>
  <si>
    <t>Darbuotojo vardas pavardė</t>
  </si>
  <si>
    <t>val.</t>
  </si>
  <si>
    <t>6.1</t>
  </si>
  <si>
    <t>Komandiruotės pavadinimas, vieta, trukmė dienomis, vykstančių asmenų skaičius</t>
  </si>
  <si>
    <t>Iš viso komandiruotei</t>
  </si>
  <si>
    <t>Dienpinigiai</t>
  </si>
  <si>
    <t>Gyvenamojo ploto nuoma</t>
  </si>
  <si>
    <t>Kelionės išlaidos</t>
  </si>
  <si>
    <t>Dalyvavimo mokestis</t>
  </si>
  <si>
    <t>Kitos išlaidų pavadinimas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</si>
  <si>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</si>
  <si>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</si>
  <si>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</si>
  <si>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</si>
  <si>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</si>
  <si>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</si>
  <si>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</si>
  <si>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</si>
  <si>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</si>
  <si>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Pareiškėjas</t>
  </si>
  <si>
    <t>Partneris Nr. 1</t>
  </si>
  <si>
    <t>Partneris Nr. 2</t>
  </si>
  <si>
    <t>Partneris Nr. 3</t>
  </si>
  <si>
    <t xml:space="preserve">1 lentelė: MTEP veiklų išlaidos </t>
  </si>
  <si>
    <t>2 lentelė: MTEP veiklų išlaidų paskirstymas pagal pareiškėją ir partnerį(-ius)</t>
  </si>
  <si>
    <t>Vykdytojas</t>
  </si>
  <si>
    <t>Prašomas finansavimas (t+n)</t>
  </si>
  <si>
    <t>Juridinio asmens pavadinimas</t>
  </si>
  <si>
    <t>8</t>
  </si>
  <si>
    <t>Pareiškėjas / partneris</t>
  </si>
  <si>
    <t>Prašome pildyti tik žaliai pažymėtus langelius</t>
  </si>
  <si>
    <t>Iš viso NETIESIOGINIŲ išlaidų:</t>
  </si>
  <si>
    <t>Tinkamo finansuoti PVM suma, Eur</t>
  </si>
  <si>
    <t>Iš jų tinkamo finansuoti PVM suma</t>
  </si>
  <si>
    <t>Tinkamos finansuoti išlaidos (t+n)</t>
  </si>
  <si>
    <t>TIESIOGINĖS išlaidos:</t>
  </si>
  <si>
    <t>Iš viso TINKAMŲ FINANSUOTI išlaidų (tiesioginės + netiesioginės):</t>
  </si>
  <si>
    <t>PVM įstatymo straipsnis
(kai PVM tinkamas finansuoti)</t>
  </si>
  <si>
    <t>Tinkamų finansuoti išlaidų suma, Eur</t>
  </si>
  <si>
    <t>Tiesioginių išlaidų suma be PVM, Eur</t>
  </si>
  <si>
    <t>1.</t>
  </si>
  <si>
    <t>2.</t>
  </si>
  <si>
    <t>2.11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</si>
  <si>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</si>
  <si>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</si>
  <si>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</si>
  <si>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</si>
  <si>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</si>
  <si>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</si>
  <si>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</si>
  <si>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</si>
  <si>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</si>
  <si>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</si>
  <si>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Turto įvedimo į eksploataciją data</t>
  </si>
  <si>
    <t>Turto įsigijimo vertė, Eur</t>
  </si>
  <si>
    <t>Turto nudėvėjimo, amortizacijos laikotarpis, mėn.</t>
  </si>
  <si>
    <t>Numatoma turto likutinė vertė, Eur</t>
  </si>
  <si>
    <t>1 mėn. nudėvėjimo, amortizacijos suma, Eur</t>
  </si>
  <si>
    <t>Turto naudojamo projekto reikmėms laikas, mėn.</t>
  </si>
  <si>
    <t>Turto panaudojimo projekto reikmėms dalis (proc.)</t>
  </si>
  <si>
    <t>Projektui priskirta turto nusidėvėjimo, amortizacijos suma per projekto laikotarpį, Eur</t>
  </si>
  <si>
    <t>Turtas, kurio nusidėvėjimą, amortizaciją prašoma finansuoti</t>
  </si>
  <si>
    <t>8.1</t>
  </si>
  <si>
    <t>8.2</t>
  </si>
  <si>
    <t>8.3</t>
  </si>
  <si>
    <t>8.4</t>
  </si>
  <si>
    <t>8.5</t>
  </si>
  <si>
    <t>Projekto MTEP veikloms naudojamo ilgalaikio turto nusidėvėjimo (amortizacijos) sąnaudos</t>
  </si>
  <si>
    <t>9</t>
  </si>
  <si>
    <t>7 ir 8 išlaidų eilučių suma ir procentinė dalis</t>
  </si>
  <si>
    <t xml:space="preserve">Projekto MTEP veikloms naudojamo ilgalaikio turto nusidėvėjimo (amortizacijos) sąnaudos				</t>
  </si>
  <si>
    <t>MTEP įranga, įrenginiai ir kitas turtas</t>
  </si>
  <si>
    <t>Iš viso NETIESIOGINIŲ išlaidų (7 proc.):</t>
  </si>
  <si>
    <t>9.1</t>
  </si>
  <si>
    <t>9.2</t>
  </si>
  <si>
    <t>Netiesioginių išlaidų dalis projekto vykdytojams - 3 proc. nuo tiesioginių išlaidų:</t>
  </si>
  <si>
    <t>Netiesioginių išlaidų dalis Lietuvos mokslo tarybai - 4 proc. nuo tiesioginių išlaidų:</t>
  </si>
  <si>
    <t>Netiesioginių išlaidų dalis (3 proc.) nuo tiesioginių išlaidų, Eur</t>
  </si>
  <si>
    <t>Tiesioginės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</si>
</sst>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yyyy/mm/dd;@"/>
    <numFmt numFmtId="166" formatCode="yyyy\-mm\-dd;@"/>
  </numFmts>
  <fonts count="18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23"/>
      <name val="Calibri"/>
      <family val="2"/>
    </font>
    <font>
      <sz val="8"/>
      <name val="Calibri"/>
      <family val="2"/>
    </font>
    <font>
      <sz val="11"/>
      <color indexed="8"/>
      <name val="Calibri"/>
      <family val="2"/>
      <charset val="186"/>
    </font>
    <font>
      <b/>
      <sz val="10"/>
      <color indexed="12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9"/>
      <color theme="1"/>
      <name val="Verdana"/>
      <family val="2"/>
    </font>
    <font>
      <sz val="8"/>
      <name val="Calibri"/>
      <family val="2"/>
    </font>
    <font>
      <sz val="9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8"/>
      </bottom>
      <diagonal/>
    </border>
    <border>
      <left/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248">
    <xf numFmtId="0" fontId="0" fillId="0" borderId="0" xfId="0"/>
    <xf numFmtId="9" fontId="0" fillId="0" borderId="29" xfId="0" applyNumberFormat="1" applyBorder="1" applyAlignment="1">
      <alignment horizontal="center" vertical="center"/>
    </xf>
    <xf numFmtId="9" fontId="1" fillId="6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 wrapText="1"/>
    </xf>
    <xf numFmtId="49" fontId="1" fillId="5" borderId="10" xfId="0" applyNumberFormat="1" applyFont="1" applyFill="1" applyBorder="1" applyAlignment="1">
      <alignment horizontal="center" vertical="center"/>
    </xf>
    <xf numFmtId="4" fontId="1" fillId="5" borderId="10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3" fontId="1" fillId="4" borderId="10" xfId="0" applyNumberFormat="1" applyFont="1" applyFill="1" applyBorder="1" applyAlignment="1" applyProtection="1">
      <alignment horizontal="center" vertical="center"/>
      <protection locked="0"/>
    </xf>
    <xf numFmtId="4" fontId="1" fillId="4" borderId="10" xfId="0" applyNumberFormat="1" applyFont="1" applyFill="1" applyBorder="1" applyAlignment="1" applyProtection="1">
      <alignment horizontal="center" vertical="center"/>
      <protection locked="0"/>
    </xf>
    <xf numFmtId="4" fontId="1" fillId="2" borderId="10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49" fontId="2" fillId="6" borderId="31" xfId="0" applyNumberFormat="1" applyFont="1" applyFill="1" applyBorder="1" applyAlignment="1" applyProtection="1">
      <alignment vertical="center"/>
      <protection locked="0"/>
    </xf>
    <xf numFmtId="49" fontId="1" fillId="4" borderId="30" xfId="0" applyNumberFormat="1" applyFont="1" applyFill="1" applyBorder="1" applyAlignment="1" applyProtection="1">
      <alignment vertical="center" wrapText="1"/>
      <protection locked="0"/>
    </xf>
    <xf numFmtId="0" fontId="1" fillId="0" borderId="0" xfId="0" applyNumberFormat="1" applyFont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 wrapText="1"/>
    </xf>
    <xf numFmtId="9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6" borderId="31" xfId="0" applyFont="1" applyFill="1" applyBorder="1" applyAlignment="1" applyProtection="1">
      <alignment vertical="center" wrapText="1"/>
      <protection locked="0"/>
    </xf>
    <xf numFmtId="0" fontId="0" fillId="7" borderId="0" xfId="0" applyFill="1"/>
    <xf numFmtId="9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2" fontId="0" fillId="0" borderId="29" xfId="0" applyNumberForma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NumberFormat="1" applyFont="1"/>
    <xf numFmtId="49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10" fontId="6" fillId="2" borderId="29" xfId="0" applyNumberFormat="1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4" fontId="7" fillId="2" borderId="10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49" fontId="9" fillId="7" borderId="29" xfId="0" applyNumberFormat="1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 vertical="center"/>
    </xf>
    <xf numFmtId="49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/>
    <xf numFmtId="0" fontId="6" fillId="0" borderId="0" xfId="0" applyNumberFormat="1" applyFont="1" applyFill="1"/>
    <xf numFmtId="0" fontId="7" fillId="0" borderId="6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vertical="center" wrapText="1"/>
    </xf>
    <xf numFmtId="4" fontId="6" fillId="2" borderId="29" xfId="0" applyNumberFormat="1" applyFont="1" applyFill="1" applyBorder="1" applyAlignment="1">
      <alignment horizontal="center" vertical="center"/>
    </xf>
    <xf numFmtId="4" fontId="7" fillId="3" borderId="29" xfId="0" applyNumberFormat="1" applyFont="1" applyFill="1" applyBorder="1" applyAlignment="1">
      <alignment horizontal="center" vertical="center"/>
    </xf>
    <xf numFmtId="49" fontId="10" fillId="6" borderId="29" xfId="0" applyNumberFormat="1" applyFont="1" applyFill="1" applyBorder="1" applyAlignment="1" applyProtection="1">
      <alignment horizontal="left" vertical="center"/>
      <protection locked="0"/>
    </xf>
    <xf numFmtId="49" fontId="1" fillId="0" borderId="4" xfId="0" applyNumberFormat="1" applyFont="1" applyFill="1" applyBorder="1" applyAlignment="1" applyProtection="1">
      <alignment horizontal="right" vertical="center"/>
    </xf>
    <xf numFmtId="49" fontId="1" fillId="0" borderId="4" xfId="0" applyNumberFormat="1" applyFont="1" applyFill="1" applyBorder="1" applyAlignment="1" applyProtection="1">
      <alignment horizontal="righ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4" xfId="0" applyNumberFormat="1" applyFont="1" applyFill="1" applyBorder="1" applyAlignment="1" applyProtection="1">
      <alignment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" fontId="1" fillId="5" borderId="26" xfId="0" applyNumberFormat="1" applyFont="1" applyFill="1" applyBorder="1" applyAlignment="1">
      <alignment horizontal="center" vertical="center"/>
    </xf>
    <xf numFmtId="4" fontId="1" fillId="5" borderId="3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49" fontId="1" fillId="4" borderId="32" xfId="0" applyNumberFormat="1" applyFont="1" applyFill="1" applyBorder="1" applyAlignment="1" applyProtection="1">
      <alignment vertical="center"/>
      <protection locked="0"/>
    </xf>
    <xf numFmtId="49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4" fontId="1" fillId="6" borderId="10" xfId="0" applyNumberFormat="1" applyFont="1" applyFill="1" applyBorder="1" applyAlignment="1" applyProtection="1">
      <alignment horizontal="center" vertical="center"/>
      <protection locked="0"/>
    </xf>
    <xf numFmtId="4" fontId="1" fillId="2" borderId="29" xfId="0" applyNumberFormat="1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vertical="center" wrapText="1"/>
      <protection locked="0"/>
    </xf>
    <xf numFmtId="0" fontId="1" fillId="2" borderId="3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vertical="center" wrapText="1"/>
    </xf>
    <xf numFmtId="4" fontId="1" fillId="2" borderId="10" xfId="0" applyNumberFormat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left" vertical="center"/>
    </xf>
    <xf numFmtId="49" fontId="1" fillId="4" borderId="32" xfId="0" applyNumberFormat="1" applyFont="1" applyFill="1" applyBorder="1" applyAlignment="1" applyProtection="1">
      <alignment horizontal="left" vertical="center"/>
      <protection locked="0"/>
    </xf>
    <xf numFmtId="49" fontId="2" fillId="6" borderId="31" xfId="0" applyNumberFormat="1" applyFont="1" applyFill="1" applyBorder="1" applyAlignment="1" applyProtection="1">
      <alignment horizontal="left" vertical="center"/>
      <protection locked="0"/>
    </xf>
    <xf numFmtId="49" fontId="1" fillId="4" borderId="3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>
      <alignment vertic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9" fontId="10" fillId="0" borderId="4" xfId="0" applyNumberFormat="1" applyFont="1" applyFill="1" applyBorder="1" applyAlignment="1" applyProtection="1">
      <alignment horizontal="center" vertical="center"/>
    </xf>
    <xf numFmtId="4" fontId="13" fillId="3" borderId="29" xfId="0" applyNumberFormat="1" applyFont="1" applyFill="1" applyBorder="1" applyAlignment="1">
      <alignment horizontal="center" vertical="center"/>
    </xf>
    <xf numFmtId="4" fontId="13" fillId="2" borderId="29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4" fontId="1" fillId="6" borderId="26" xfId="0" applyNumberFormat="1" applyFont="1" applyFill="1" applyBorder="1" applyAlignment="1" applyProtection="1">
      <alignment horizontal="center" vertical="center"/>
      <protection locked="0"/>
    </xf>
    <xf numFmtId="4" fontId="1" fillId="3" borderId="2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/>
    </xf>
    <xf numFmtId="49" fontId="10" fillId="8" borderId="29" xfId="0" applyNumberFormat="1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2" borderId="29" xfId="0" applyNumberFormat="1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right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 applyProtection="1">
      <alignment vertical="center"/>
    </xf>
    <xf numFmtId="49" fontId="15" fillId="10" borderId="29" xfId="0" applyNumberFormat="1" applyFont="1" applyFill="1" applyBorder="1" applyAlignment="1" applyProtection="1">
      <alignment horizontal="center" vertical="center"/>
      <protection hidden="1"/>
    </xf>
    <xf numFmtId="0" fontId="15" fillId="6" borderId="29" xfId="0" applyFont="1" applyFill="1" applyBorder="1" applyAlignment="1" applyProtection="1">
      <alignment horizontal="center" vertical="center" wrapText="1"/>
      <protection locked="0"/>
    </xf>
    <xf numFmtId="4" fontId="15" fillId="10" borderId="29" xfId="0" applyNumberFormat="1" applyFont="1" applyFill="1" applyBorder="1" applyAlignment="1" applyProtection="1">
      <alignment horizontal="center" vertical="center"/>
    </xf>
    <xf numFmtId="4" fontId="1" fillId="5" borderId="10" xfId="0" applyNumberFormat="1" applyFon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left" vertical="center" wrapText="1"/>
    </xf>
    <xf numFmtId="0" fontId="15" fillId="9" borderId="29" xfId="0" applyFont="1" applyFill="1" applyBorder="1" applyAlignment="1" applyProtection="1">
      <alignment horizontal="center" vertical="center" wrapText="1"/>
    </xf>
    <xf numFmtId="165" fontId="15" fillId="6" borderId="29" xfId="0" applyNumberFormat="1" applyFont="1" applyFill="1" applyBorder="1" applyAlignment="1" applyProtection="1">
      <alignment horizontal="center" vertical="center"/>
      <protection locked="0"/>
    </xf>
    <xf numFmtId="4" fontId="15" fillId="6" borderId="29" xfId="0" applyNumberFormat="1" applyFont="1" applyFill="1" applyBorder="1" applyAlignment="1" applyProtection="1">
      <alignment horizontal="center" vertical="center"/>
      <protection locked="0"/>
    </xf>
    <xf numFmtId="10" fontId="15" fillId="6" borderId="29" xfId="0" applyNumberFormat="1" applyFont="1" applyFill="1" applyBorder="1" applyAlignment="1" applyProtection="1">
      <alignment horizontal="center" vertical="center"/>
      <protection locked="0"/>
    </xf>
    <xf numFmtId="166" fontId="15" fillId="6" borderId="29" xfId="0" applyNumberFormat="1" applyFont="1" applyFill="1" applyBorder="1" applyAlignment="1" applyProtection="1">
      <alignment horizontal="center" vertical="center"/>
      <protection locked="0"/>
    </xf>
    <xf numFmtId="3" fontId="15" fillId="6" borderId="29" xfId="0" applyNumberFormat="1" applyFont="1" applyFill="1" applyBorder="1" applyAlignment="1" applyProtection="1">
      <alignment horizontal="center" vertical="center"/>
      <protection locked="0"/>
    </xf>
    <xf numFmtId="49" fontId="13" fillId="3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center" vertical="center"/>
    </xf>
    <xf numFmtId="49" fontId="15" fillId="9" borderId="29" xfId="0" applyNumberFormat="1" applyFont="1" applyFill="1" applyBorder="1" applyAlignment="1" applyProtection="1">
      <alignment horizontal="center" vertical="center"/>
      <protection hidden="1"/>
    </xf>
    <xf numFmtId="49" fontId="17" fillId="9" borderId="29" xfId="0" applyNumberFormat="1" applyFont="1" applyFill="1" applyBorder="1" applyAlignment="1" applyProtection="1">
      <alignment horizontal="center" vertical="center"/>
      <protection hidden="1"/>
    </xf>
    <xf numFmtId="0" fontId="6" fillId="8" borderId="2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2" fontId="12" fillId="0" borderId="29" xfId="0" applyNumberFormat="1" applyFont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10" fontId="6" fillId="11" borderId="12" xfId="0" applyNumberFormat="1" applyFont="1" applyFill="1" applyBorder="1" applyAlignment="1">
      <alignment horizontal="center" vertical="center"/>
    </xf>
    <xf numFmtId="0" fontId="12" fillId="11" borderId="29" xfId="0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49" fontId="7" fillId="3" borderId="12" xfId="0" applyNumberFormat="1" applyFont="1" applyFill="1" applyBorder="1" applyAlignment="1">
      <alignment horizontal="right" vertical="center"/>
    </xf>
    <xf numFmtId="0" fontId="6" fillId="0" borderId="13" xfId="0" applyFont="1" applyBorder="1"/>
    <xf numFmtId="49" fontId="6" fillId="5" borderId="12" xfId="0" applyNumberFormat="1" applyFont="1" applyFill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7" fillId="2" borderId="3" xfId="0" applyNumberFormat="1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33" xfId="0" applyFont="1" applyBorder="1"/>
    <xf numFmtId="0" fontId="6" fillId="0" borderId="3" xfId="0" applyFont="1" applyBorder="1"/>
    <xf numFmtId="49" fontId="13" fillId="3" borderId="29" xfId="0" applyNumberFormat="1" applyFont="1" applyFill="1" applyBorder="1" applyAlignment="1">
      <alignment horizontal="right" vertical="center"/>
    </xf>
    <xf numFmtId="0" fontId="13" fillId="0" borderId="29" xfId="0" applyFont="1" applyBorder="1"/>
    <xf numFmtId="4" fontId="7" fillId="3" borderId="37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5" fillId="9" borderId="37" xfId="0" applyFont="1" applyFill="1" applyBorder="1" applyAlignment="1" applyProtection="1">
      <alignment horizontal="left" vertical="center" wrapText="1"/>
    </xf>
    <xf numFmtId="0" fontId="15" fillId="9" borderId="32" xfId="0" applyFont="1" applyFill="1" applyBorder="1" applyAlignment="1" applyProtection="1">
      <alignment horizontal="left" vertical="center" wrapText="1"/>
    </xf>
    <xf numFmtId="0" fontId="15" fillId="9" borderId="38" xfId="0" applyFont="1" applyFill="1" applyBorder="1" applyAlignment="1" applyProtection="1">
      <alignment horizontal="left" vertical="center" wrapText="1"/>
    </xf>
    <xf numFmtId="0" fontId="15" fillId="6" borderId="29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right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49" fontId="1" fillId="3" borderId="12" xfId="0" applyNumberFormat="1" applyFont="1" applyFill="1" applyBorder="1" applyAlignment="1">
      <alignment horizontal="right" vertical="center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9" fontId="1" fillId="5" borderId="12" xfId="0" applyNumberFormat="1" applyFont="1" applyFill="1" applyBorder="1" applyAlignment="1">
      <alignment horizontal="left" vertical="center" wrapText="1"/>
    </xf>
    <xf numFmtId="49" fontId="1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49" fontId="1" fillId="5" borderId="16" xfId="0" applyNumberFormat="1" applyFont="1" applyFill="1" applyBorder="1" applyAlignment="1">
      <alignment horizontal="left" vertical="center" wrapText="1"/>
    </xf>
    <xf numFmtId="49" fontId="1" fillId="5" borderId="13" xfId="0" applyNumberFormat="1" applyFont="1" applyFill="1" applyBorder="1" applyAlignment="1">
      <alignment horizontal="left" vertical="center" wrapText="1"/>
    </xf>
    <xf numFmtId="49" fontId="1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1" fillId="6" borderId="29" xfId="0" applyNumberFormat="1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Alignment="1" applyProtection="1">
      <alignment vertical="center"/>
      <protection locked="0"/>
    </xf>
    <xf numFmtId="49" fontId="1" fillId="2" borderId="29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49" fontId="1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49" fontId="1" fillId="5" borderId="46" xfId="0" applyNumberFormat="1" applyFont="1" applyFill="1" applyBorder="1" applyAlignment="1">
      <alignment horizontal="left" vertical="center" wrapText="1"/>
    </xf>
    <xf numFmtId="49" fontId="1" fillId="5" borderId="15" xfId="0" applyNumberFormat="1" applyFont="1" applyFill="1" applyBorder="1" applyAlignment="1">
      <alignment horizontal="left" vertical="center" wrapText="1"/>
    </xf>
    <xf numFmtId="49" fontId="1" fillId="5" borderId="45" xfId="0" applyNumberFormat="1" applyFont="1" applyFill="1" applyBorder="1" applyAlignment="1">
      <alignment horizontal="left" vertical="center" wrapText="1"/>
    </xf>
    <xf numFmtId="3" fontId="1" fillId="4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49" fontId="1" fillId="2" borderId="29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4" fontId="1" fillId="2" borderId="29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right" vertical="center"/>
    </xf>
    <xf numFmtId="49" fontId="1" fillId="3" borderId="16" xfId="0" applyNumberFormat="1" applyFont="1" applyFill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right" vertical="center"/>
    </xf>
    <xf numFmtId="49" fontId="1" fillId="3" borderId="44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 wrapText="1"/>
    </xf>
    <xf numFmtId="49" fontId="1" fillId="2" borderId="16" xfId="0" applyNumberFormat="1" applyFont="1" applyFill="1" applyBorder="1" applyAlignment="1">
      <alignment horizontal="right" vertical="center" wrapText="1"/>
    </xf>
    <xf numFmtId="49" fontId="1" fillId="2" borderId="44" xfId="0" applyNumberFormat="1" applyFont="1" applyFill="1" applyBorder="1" applyAlignment="1">
      <alignment horizontal="right" vertical="center" wrapText="1"/>
    </xf>
    <xf numFmtId="0" fontId="1" fillId="0" borderId="8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49" fontId="1" fillId="4" borderId="29" xfId="0" applyNumberFormat="1" applyFont="1" applyFill="1" applyBorder="1" applyAlignment="1" applyProtection="1">
      <alignment horizontal="left" vertical="center" wrapText="1"/>
      <protection locked="0"/>
    </xf>
    <xf numFmtId="0" fontId="1" fillId="4" borderId="29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4" fontId="1" fillId="3" borderId="42" xfId="0" applyNumberFormat="1" applyFont="1" applyFill="1" applyBorder="1" applyAlignment="1">
      <alignment horizontal="center" vertical="center"/>
    </xf>
    <xf numFmtId="4" fontId="1" fillId="3" borderId="43" xfId="0" applyNumberFormat="1" applyFont="1" applyFill="1" applyBorder="1" applyAlignment="1">
      <alignment horizontal="center" vertical="center"/>
    </xf>
    <xf numFmtId="0" fontId="17" fillId="9" borderId="37" xfId="0" applyFont="1" applyFill="1" applyBorder="1" applyAlignment="1" applyProtection="1">
      <alignment horizontal="left" vertical="center" wrapText="1"/>
    </xf>
    <xf numFmtId="0" fontId="17" fillId="9" borderId="32" xfId="0" applyFont="1" applyFill="1" applyBorder="1" applyAlignment="1" applyProtection="1">
      <alignment horizontal="left" vertical="center" wrapText="1"/>
    </xf>
    <xf numFmtId="0" fontId="17" fillId="9" borderId="38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right" vertical="center"/>
    </xf>
    <xf numFmtId="4" fontId="1" fillId="3" borderId="40" xfId="0" applyNumberFormat="1" applyFont="1" applyFill="1" applyBorder="1" applyAlignment="1">
      <alignment horizontal="center" vertical="center"/>
    </xf>
    <xf numFmtId="4" fontId="1" fillId="3" borderId="41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C00000"/>
      <rgbColor rgb="FFAAAAAA"/>
      <rgbColor rgb="FFFFFFFF"/>
      <rgbColor rgb="FFFFE598"/>
      <rgbColor rgb="FF7F7F7F"/>
      <rgbColor rgb="FFE2EFD9"/>
      <rgbColor rgb="FFFEF2CB"/>
      <rgbColor rgb="00000000"/>
      <rgbColor rgb="FFFFC7CE"/>
      <rgbColor rgb="FF9C0006"/>
      <rgbColor rgb="FFF7981D"/>
      <rgbColor rgb="FF1F1F1F"/>
      <rgbColor rgb="FFD8D8D8"/>
      <rgbColor rgb="FFE2EEDA"/>
      <rgbColor rgb="FFD9E2F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tabSelected="1" zoomScale="120" zoomScaleNormal="120" workbookViewId="0">
      <selection activeCell="B4" sqref="B4"/>
    </sheetView>
  </sheetViews>
  <sheetFormatPr baseColWidth="10" defaultColWidth="14.5" defaultRowHeight="15" customHeight="1" x14ac:dyDescent="0.2"/>
  <cols>
    <col min="1" max="1" width="4.5" style="44" customWidth="1"/>
    <col min="2" max="2" width="62" style="44" customWidth="1"/>
    <col min="3" max="5" width="19.1640625" style="44" customWidth="1"/>
    <col min="6" max="16384" width="14.5" style="44"/>
  </cols>
  <sheetData>
    <row r="1" spans="1:5" ht="24" customHeight="1" x14ac:dyDescent="0.2">
      <c r="A1" s="40" t="s">
        <v>139</v>
      </c>
      <c r="B1" s="41"/>
      <c r="C1" s="42"/>
      <c r="D1" s="42"/>
      <c r="E1" s="43"/>
    </row>
    <row r="2" spans="1:5" ht="24" customHeight="1" x14ac:dyDescent="0.2">
      <c r="A2" s="40"/>
      <c r="B2" s="41"/>
      <c r="C2" s="42"/>
      <c r="D2" s="42"/>
      <c r="E2" s="43"/>
    </row>
    <row r="3" spans="1:5" ht="34.25" customHeight="1" x14ac:dyDescent="0.2">
      <c r="A3" s="134" t="s">
        <v>0</v>
      </c>
      <c r="B3" s="135" t="s">
        <v>136</v>
      </c>
      <c r="C3" s="135" t="s">
        <v>138</v>
      </c>
      <c r="D3" s="125"/>
      <c r="E3" s="43"/>
    </row>
    <row r="4" spans="1:5" ht="34.25" customHeight="1" x14ac:dyDescent="0.2">
      <c r="A4" s="64" t="s">
        <v>3</v>
      </c>
      <c r="B4" s="77"/>
      <c r="C4" s="65" t="s">
        <v>128</v>
      </c>
      <c r="D4" s="126"/>
      <c r="E4" s="43"/>
    </row>
    <row r="5" spans="1:5" ht="34.25" customHeight="1" x14ac:dyDescent="0.2">
      <c r="A5" s="64" t="s">
        <v>5</v>
      </c>
      <c r="B5" s="77"/>
      <c r="C5" s="65" t="s">
        <v>129</v>
      </c>
      <c r="D5" s="126"/>
      <c r="E5" s="43"/>
    </row>
    <row r="6" spans="1:5" ht="34.25" customHeight="1" x14ac:dyDescent="0.2">
      <c r="A6" s="64" t="s">
        <v>7</v>
      </c>
      <c r="B6" s="77"/>
      <c r="C6" s="65" t="s">
        <v>130</v>
      </c>
      <c r="D6" s="126"/>
      <c r="E6" s="43"/>
    </row>
    <row r="7" spans="1:5" ht="34.25" customHeight="1" x14ac:dyDescent="0.2">
      <c r="A7" s="64" t="s">
        <v>9</v>
      </c>
      <c r="B7" s="77"/>
      <c r="C7" s="65" t="s">
        <v>131</v>
      </c>
      <c r="D7" s="126"/>
      <c r="E7" s="43"/>
    </row>
    <row r="8" spans="1:5" ht="34.25" customHeight="1" x14ac:dyDescent="0.2">
      <c r="A8" s="62"/>
      <c r="B8" s="63"/>
      <c r="C8" s="45"/>
      <c r="D8" s="45"/>
      <c r="E8" s="46"/>
    </row>
    <row r="9" spans="1:5" ht="34.25" customHeight="1" x14ac:dyDescent="0.2">
      <c r="A9" s="172" t="s">
        <v>132</v>
      </c>
      <c r="B9" s="173"/>
      <c r="C9" s="174"/>
      <c r="D9" s="175"/>
      <c r="E9" s="47"/>
    </row>
    <row r="10" spans="1:5" ht="34.25" customHeight="1" x14ac:dyDescent="0.2">
      <c r="A10" s="136" t="s">
        <v>0</v>
      </c>
      <c r="B10" s="136" t="s">
        <v>2</v>
      </c>
      <c r="C10" s="136" t="s">
        <v>148</v>
      </c>
      <c r="D10" s="136" t="s">
        <v>141</v>
      </c>
      <c r="E10" s="136" t="s">
        <v>1</v>
      </c>
    </row>
    <row r="11" spans="1:5" ht="34.25" customHeight="1" x14ac:dyDescent="0.2">
      <c r="A11" s="73" t="s">
        <v>3</v>
      </c>
      <c r="B11" s="74" t="s">
        <v>4</v>
      </c>
      <c r="C11" s="75">
        <f>SUM('1:8'!G10)+'11. Patentavimas sertifikavimas'!G10+'12. Patentavimas sertifikavimas'!G10</f>
        <v>0</v>
      </c>
      <c r="D11" s="75">
        <f>SUM('1:8'!H10)+'11. Patentavimas sertifikavimas'!H10+'12. Patentavimas sertifikavimas'!H10</f>
        <v>0</v>
      </c>
      <c r="E11" s="75">
        <f>SUM('1:8'!J10)+'11. Patentavimas sertifikavimas'!J10+'12. Patentavimas sertifikavimas'!J10</f>
        <v>0</v>
      </c>
    </row>
    <row r="12" spans="1:5" ht="34.25" customHeight="1" x14ac:dyDescent="0.2">
      <c r="A12" s="73" t="s">
        <v>5</v>
      </c>
      <c r="B12" s="74" t="s">
        <v>6</v>
      </c>
      <c r="C12" s="75">
        <f>SUM('1:8'!G21)</f>
        <v>0</v>
      </c>
      <c r="D12" s="75">
        <f>SUM('1:8'!H21)</f>
        <v>0</v>
      </c>
      <c r="E12" s="75">
        <f>SUM('1:8'!J21)</f>
        <v>0</v>
      </c>
    </row>
    <row r="13" spans="1:5" ht="34.25" customHeight="1" x14ac:dyDescent="0.2">
      <c r="A13" s="73" t="s">
        <v>7</v>
      </c>
      <c r="B13" s="74" t="s">
        <v>8</v>
      </c>
      <c r="C13" s="75">
        <f>SUM('1:8'!G32)+'11. Patentavimas sertifikavimas'!G20+'12. Patentavimas sertifikavimas'!G20</f>
        <v>0</v>
      </c>
      <c r="D13" s="75">
        <f>SUM('1:8'!H32)+'11. Patentavimas sertifikavimas'!H20+'12. Patentavimas sertifikavimas'!H20</f>
        <v>0</v>
      </c>
      <c r="E13" s="75">
        <f>SUM('1:8'!J32)+'11. Patentavimas sertifikavimas'!J20+'12. Patentavimas sertifikavimas'!J20</f>
        <v>0</v>
      </c>
    </row>
    <row r="14" spans="1:5" ht="34.25" customHeight="1" x14ac:dyDescent="0.2">
      <c r="A14" s="73" t="s">
        <v>9</v>
      </c>
      <c r="B14" s="74" t="s">
        <v>10</v>
      </c>
      <c r="C14" s="75">
        <f>SUM('1:8'!G43)</f>
        <v>0</v>
      </c>
      <c r="D14" s="75">
        <f>SUM('1:8'!H43)</f>
        <v>0</v>
      </c>
      <c r="E14" s="75">
        <f>SUM('1:8'!J43)</f>
        <v>0</v>
      </c>
    </row>
    <row r="15" spans="1:5" ht="34.25" customHeight="1" x14ac:dyDescent="0.2">
      <c r="A15" s="73" t="s">
        <v>11</v>
      </c>
      <c r="B15" s="74" t="s">
        <v>14</v>
      </c>
      <c r="C15" s="75">
        <f>SUM('1:8'!G69)</f>
        <v>0</v>
      </c>
      <c r="D15" s="75">
        <f>SUM('1:8'!H69)</f>
        <v>0</v>
      </c>
      <c r="E15" s="75">
        <f>SUM('1:8'!J69)</f>
        <v>0</v>
      </c>
    </row>
    <row r="16" spans="1:5" ht="34.25" customHeight="1" x14ac:dyDescent="0.2">
      <c r="A16" s="73" t="s">
        <v>13</v>
      </c>
      <c r="B16" s="74" t="s">
        <v>16</v>
      </c>
      <c r="C16" s="75">
        <f>SUM('1:8'!G120)</f>
        <v>0</v>
      </c>
      <c r="D16" s="75">
        <f>SUM('1:8'!H120)</f>
        <v>0</v>
      </c>
      <c r="E16" s="75">
        <f>SUM('1:8'!J120)</f>
        <v>0</v>
      </c>
    </row>
    <row r="17" spans="1:5" ht="34.25" customHeight="1" x14ac:dyDescent="0.2">
      <c r="A17" s="73" t="s">
        <v>15</v>
      </c>
      <c r="B17" s="74" t="s">
        <v>180</v>
      </c>
      <c r="C17" s="75">
        <f>SUM('1:8'!G191)+'9. Iranga'!G10+'10. Iranga'!G10</f>
        <v>0</v>
      </c>
      <c r="D17" s="75">
        <f>SUM('1:8'!H191)+'9. Iranga'!H10+'10. Iranga'!H10</f>
        <v>0</v>
      </c>
      <c r="E17" s="75">
        <f>SUM('1:8'!J191)+'9. Iranga'!J10+'10. Iranga'!J10</f>
        <v>0</v>
      </c>
    </row>
    <row r="18" spans="1:5" ht="34.25" customHeight="1" x14ac:dyDescent="0.2">
      <c r="A18" s="73" t="s">
        <v>137</v>
      </c>
      <c r="B18" s="74" t="s">
        <v>179</v>
      </c>
      <c r="C18" s="75">
        <f>SUM('1:8'!G202)</f>
        <v>0</v>
      </c>
      <c r="D18" s="75">
        <f>SUM('1:8'!H202)</f>
        <v>0</v>
      </c>
      <c r="E18" s="75">
        <f>SUM('1:8'!J202)</f>
        <v>0</v>
      </c>
    </row>
    <row r="19" spans="1:5" ht="34.25" customHeight="1" x14ac:dyDescent="0.2">
      <c r="A19" s="176" t="s">
        <v>17</v>
      </c>
      <c r="B19" s="177"/>
      <c r="C19" s="127">
        <f>SUM(C11:C18)</f>
        <v>0</v>
      </c>
      <c r="D19" s="127">
        <f>SUM(D11:D18)</f>
        <v>0</v>
      </c>
      <c r="E19" s="127">
        <f>SUM(E11:E18)</f>
        <v>0</v>
      </c>
    </row>
    <row r="20" spans="1:5" ht="34.25" customHeight="1" x14ac:dyDescent="0.2">
      <c r="A20" s="137" t="s">
        <v>177</v>
      </c>
      <c r="B20" s="138" t="s">
        <v>181</v>
      </c>
      <c r="C20" s="128">
        <f>C19*0.07</f>
        <v>0</v>
      </c>
      <c r="D20" s="128">
        <f>D19*0.07</f>
        <v>0</v>
      </c>
      <c r="E20" s="128">
        <f>E19*0.07</f>
        <v>0</v>
      </c>
    </row>
    <row r="21" spans="1:5" ht="34.25" customHeight="1" x14ac:dyDescent="0.2">
      <c r="A21" s="137" t="s">
        <v>182</v>
      </c>
      <c r="B21" s="138" t="s">
        <v>184</v>
      </c>
      <c r="C21" s="128">
        <f>C19*0.03</f>
        <v>0</v>
      </c>
      <c r="D21" s="128">
        <f>D19*0.03</f>
        <v>0</v>
      </c>
      <c r="E21" s="128">
        <f>E19*0.03</f>
        <v>0</v>
      </c>
    </row>
    <row r="22" spans="1:5" ht="34.25" customHeight="1" x14ac:dyDescent="0.2">
      <c r="A22" s="137" t="s">
        <v>183</v>
      </c>
      <c r="B22" s="138" t="s">
        <v>185</v>
      </c>
      <c r="C22" s="128">
        <f>C19*0.04</f>
        <v>0</v>
      </c>
      <c r="D22" s="128">
        <f>D19*0.04</f>
        <v>0</v>
      </c>
      <c r="E22" s="128">
        <f>E19*0.04</f>
        <v>0</v>
      </c>
    </row>
    <row r="23" spans="1:5" ht="34.25" customHeight="1" x14ac:dyDescent="0.2">
      <c r="A23" s="176" t="s">
        <v>18</v>
      </c>
      <c r="B23" s="177"/>
      <c r="C23" s="178">
        <f>C19+C20+D19+D20</f>
        <v>0</v>
      </c>
      <c r="D23" s="179"/>
      <c r="E23" s="76">
        <f>E19+E20</f>
        <v>0</v>
      </c>
    </row>
    <row r="24" spans="1:5" s="68" customFormat="1" ht="34.25" customHeight="1" x14ac:dyDescent="0.2">
      <c r="A24" s="63"/>
      <c r="B24" s="67"/>
      <c r="C24" s="72"/>
      <c r="D24" s="72"/>
      <c r="E24" s="66"/>
    </row>
    <row r="25" spans="1:5" ht="34.25" customHeight="1" x14ac:dyDescent="0.2">
      <c r="A25" s="69"/>
      <c r="B25" s="70"/>
      <c r="C25" s="71"/>
      <c r="D25" s="49"/>
      <c r="E25" s="49"/>
    </row>
    <row r="26" spans="1:5" ht="34.25" customHeight="1" x14ac:dyDescent="0.2">
      <c r="A26" s="167" t="s">
        <v>19</v>
      </c>
      <c r="B26" s="166"/>
      <c r="C26" s="50">
        <f>C12+D12</f>
        <v>0</v>
      </c>
      <c r="D26" s="51" t="str">
        <f>IFERROR(C26/(C23),"0%")</f>
        <v>0%</v>
      </c>
      <c r="E26" s="52" t="s">
        <v>20</v>
      </c>
    </row>
    <row r="27" spans="1:5" ht="34.25" customHeight="1" x14ac:dyDescent="0.2">
      <c r="A27" s="167" t="s">
        <v>21</v>
      </c>
      <c r="B27" s="166"/>
      <c r="C27" s="50">
        <f>C14+D14</f>
        <v>0</v>
      </c>
      <c r="D27" s="53" t="str">
        <f>IFERROR(C27/(C23),"0%")</f>
        <v>0%</v>
      </c>
      <c r="E27" s="52" t="s">
        <v>22</v>
      </c>
    </row>
    <row r="28" spans="1:5" ht="34.25" customHeight="1" x14ac:dyDescent="0.2">
      <c r="A28" s="167" t="s">
        <v>178</v>
      </c>
      <c r="B28" s="166"/>
      <c r="C28" s="50">
        <f>C17+D17+C18+D18</f>
        <v>0</v>
      </c>
      <c r="D28" s="53" t="str">
        <f>IFERROR(C28/(C23),"0%")</f>
        <v>0%</v>
      </c>
      <c r="E28" s="52" t="s">
        <v>22</v>
      </c>
    </row>
    <row r="29" spans="1:5" ht="34.25" customHeight="1" x14ac:dyDescent="0.2">
      <c r="A29" s="54"/>
      <c r="B29" s="55"/>
      <c r="C29" s="56"/>
      <c r="D29" s="43"/>
      <c r="E29" s="43"/>
    </row>
    <row r="30" spans="1:5" ht="34.25" customHeight="1" x14ac:dyDescent="0.2">
      <c r="A30" s="168" t="s">
        <v>133</v>
      </c>
      <c r="B30" s="169"/>
      <c r="C30" s="170"/>
      <c r="D30" s="171"/>
      <c r="E30" s="43"/>
    </row>
    <row r="31" spans="1:5" ht="44" customHeight="1" x14ac:dyDescent="0.2">
      <c r="A31" s="139" t="s">
        <v>0</v>
      </c>
      <c r="B31" s="139" t="s">
        <v>23</v>
      </c>
      <c r="C31" s="139" t="s">
        <v>147</v>
      </c>
      <c r="D31" s="152" t="s">
        <v>1</v>
      </c>
      <c r="E31" s="157" t="s">
        <v>186</v>
      </c>
    </row>
    <row r="32" spans="1:5" ht="34.25" customHeight="1" x14ac:dyDescent="0.2">
      <c r="A32" s="163" t="s">
        <v>3</v>
      </c>
      <c r="B32" s="133" t="str">
        <f>IF(ISBLANK(B4),"",B4)</f>
        <v/>
      </c>
      <c r="C32" s="57">
        <f>Duomenys!C39</f>
        <v>0</v>
      </c>
      <c r="D32" s="153">
        <f>Duomenys!E39</f>
        <v>0</v>
      </c>
      <c r="E32" s="159">
        <f>Duomenys!F39*0.03</f>
        <v>0</v>
      </c>
    </row>
    <row r="33" spans="1:5" ht="34.25" customHeight="1" x14ac:dyDescent="0.2">
      <c r="A33" s="164"/>
      <c r="B33" s="132" t="s">
        <v>24</v>
      </c>
      <c r="C33" s="58" t="str">
        <f>IFERROR(C32/C40,"0%")</f>
        <v>0%</v>
      </c>
      <c r="D33" s="161"/>
      <c r="E33" s="162"/>
    </row>
    <row r="34" spans="1:5" ht="34.25" customHeight="1" x14ac:dyDescent="0.2">
      <c r="A34" s="163" t="s">
        <v>5</v>
      </c>
      <c r="B34" s="133" t="str">
        <f>IF(ISBLANK(B5),"",B5)</f>
        <v/>
      </c>
      <c r="C34" s="57">
        <f>Duomenys!C40</f>
        <v>0</v>
      </c>
      <c r="D34" s="153">
        <f>Duomenys!E40</f>
        <v>0</v>
      </c>
      <c r="E34" s="159">
        <f>Duomenys!F40*0.03</f>
        <v>0</v>
      </c>
    </row>
    <row r="35" spans="1:5" ht="34.25" customHeight="1" x14ac:dyDescent="0.2">
      <c r="A35" s="164"/>
      <c r="B35" s="132" t="s">
        <v>24</v>
      </c>
      <c r="C35" s="58" t="str">
        <f>IFERROR(C34/C40,"0%")</f>
        <v>0%</v>
      </c>
      <c r="D35" s="161"/>
      <c r="E35" s="162"/>
    </row>
    <row r="36" spans="1:5" ht="34.25" customHeight="1" x14ac:dyDescent="0.2">
      <c r="A36" s="163" t="s">
        <v>7</v>
      </c>
      <c r="B36" s="133" t="str">
        <f>IF(ISBLANK(B6),"",B6)</f>
        <v/>
      </c>
      <c r="C36" s="57">
        <f>Duomenys!C41</f>
        <v>0</v>
      </c>
      <c r="D36" s="153">
        <f>Duomenys!E41</f>
        <v>0</v>
      </c>
      <c r="E36" s="159">
        <f>Duomenys!F41*0.03</f>
        <v>0</v>
      </c>
    </row>
    <row r="37" spans="1:5" ht="34.25" customHeight="1" x14ac:dyDescent="0.2">
      <c r="A37" s="164"/>
      <c r="B37" s="132" t="s">
        <v>24</v>
      </c>
      <c r="C37" s="58" t="str">
        <f>IFERROR(C36/C40,"0%")</f>
        <v>0%</v>
      </c>
      <c r="D37" s="161"/>
      <c r="E37" s="162"/>
    </row>
    <row r="38" spans="1:5" ht="34.25" customHeight="1" x14ac:dyDescent="0.2">
      <c r="A38" s="163" t="s">
        <v>9</v>
      </c>
      <c r="B38" s="133" t="str">
        <f>IF(ISBLANK(B7),"",B7)</f>
        <v/>
      </c>
      <c r="C38" s="57">
        <f>Duomenys!C42</f>
        <v>0</v>
      </c>
      <c r="D38" s="153">
        <f>Duomenys!E42</f>
        <v>0</v>
      </c>
      <c r="E38" s="159">
        <f>Duomenys!F42*0.03</f>
        <v>0</v>
      </c>
    </row>
    <row r="39" spans="1:5" ht="34.25" customHeight="1" x14ac:dyDescent="0.2">
      <c r="A39" s="164"/>
      <c r="B39" s="132" t="s">
        <v>24</v>
      </c>
      <c r="C39" s="58" t="str">
        <f>IFERROR(C38/C40,"0%")</f>
        <v>0%</v>
      </c>
      <c r="D39" s="161"/>
      <c r="E39" s="162"/>
    </row>
    <row r="40" spans="1:5" ht="34.25" customHeight="1" x14ac:dyDescent="0.2">
      <c r="A40" s="165" t="s">
        <v>25</v>
      </c>
      <c r="B40" s="166"/>
      <c r="C40" s="48">
        <f>C32+C34+C36+C38</f>
        <v>0</v>
      </c>
      <c r="D40" s="154">
        <f>D32+D34+D36+D38</f>
        <v>0</v>
      </c>
      <c r="E40" s="160"/>
    </row>
  </sheetData>
  <sheetProtection algorithmName="SHA-512" hashValue="xTDVvTm+cjA7aYYreMWRE80xq7BTzWDed6KlLFNFOdIoyqcgjmXjgygzAHd9Vxpt3m0bq+6+b0K7vlIUWzUYpg==" saltValue="x3TjMcW/hn2h9UTU6fkdPg==" spinCount="100000" sheet="1" selectLockedCells="1"/>
  <mergeCells count="13">
    <mergeCell ref="A9:D9"/>
    <mergeCell ref="A19:B19"/>
    <mergeCell ref="A23:B23"/>
    <mergeCell ref="A26:B26"/>
    <mergeCell ref="A27:B27"/>
    <mergeCell ref="C23:D23"/>
    <mergeCell ref="A38:A39"/>
    <mergeCell ref="A40:B40"/>
    <mergeCell ref="A28:B28"/>
    <mergeCell ref="A30:D30"/>
    <mergeCell ref="A32:A33"/>
    <mergeCell ref="A34:A35"/>
    <mergeCell ref="A36:A37"/>
  </mergeCells>
  <phoneticPr fontId="3" type="noConversion"/>
  <conditionalFormatting sqref="D26">
    <cfRule type="cellIs" dxfId="1" priority="1" operator="greaterThan">
      <formula>0.15</formula>
    </cfRule>
  </conditionalFormatting>
  <conditionalFormatting sqref="D27:D28">
    <cfRule type="cellIs" dxfId="0" priority="2" operator="greaterThan">
      <formula>0.2</formula>
    </cfRule>
  </conditionalFormatting>
  <pageMargins left="0.7" right="0.7" top="0.75" bottom="0.75" header="0" footer="0"/>
  <pageSetup scale="73" fitToHeight="100" orientation="portrait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3"/>
  <sheetViews>
    <sheetView showGridLines="0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5" style="92" customWidth="1"/>
    <col min="9" max="9" width="23.6640625" style="92" customWidth="1"/>
    <col min="10" max="10" width="15" style="92" customWidth="1"/>
    <col min="11" max="11" width="51.5" style="92" customWidth="1"/>
    <col min="12" max="16384" width="14.5" style="92"/>
  </cols>
  <sheetData>
    <row r="1" spans="1:11" s="61" customFormat="1" ht="24" customHeight="1" x14ac:dyDescent="0.2">
      <c r="A1" s="78"/>
      <c r="B1" s="78"/>
      <c r="C1" s="78"/>
      <c r="D1" s="81"/>
      <c r="E1" s="82"/>
      <c r="F1" s="82"/>
      <c r="G1" s="79"/>
      <c r="H1" s="79"/>
      <c r="I1" s="79"/>
      <c r="J1" s="79"/>
      <c r="K1" s="79"/>
    </row>
    <row r="2" spans="1:11" s="61" customFormat="1" ht="24" customHeight="1" x14ac:dyDescent="0.2">
      <c r="A2" s="78"/>
      <c r="B2" s="78"/>
      <c r="C2" s="78"/>
      <c r="D2" s="80"/>
      <c r="E2" s="79"/>
      <c r="F2" s="79"/>
      <c r="G2" s="79"/>
      <c r="H2" s="79"/>
      <c r="I2" s="79"/>
      <c r="J2" s="79"/>
      <c r="K2" s="79"/>
    </row>
    <row r="3" spans="1:11" s="61" customFormat="1" ht="24" customHeight="1" x14ac:dyDescent="0.2">
      <c r="A3" s="244"/>
      <c r="B3" s="244"/>
      <c r="C3" s="244"/>
      <c r="D3" s="81"/>
      <c r="E3" s="82"/>
      <c r="F3" s="82"/>
      <c r="G3" s="82"/>
      <c r="H3" s="82"/>
      <c r="I3" s="82"/>
      <c r="J3" s="82"/>
      <c r="K3" s="82"/>
    </row>
    <row r="4" spans="1:11" s="61" customFormat="1" ht="24" customHeight="1" x14ac:dyDescent="0.2">
      <c r="A4" s="78"/>
      <c r="B4" s="78"/>
      <c r="C4" s="78"/>
      <c r="D4" s="82"/>
      <c r="E4" s="82"/>
      <c r="F4" s="78"/>
      <c r="G4" s="79"/>
      <c r="H4" s="79"/>
      <c r="I4" s="79"/>
      <c r="J4" s="83"/>
      <c r="K4" s="79"/>
    </row>
    <row r="5" spans="1:11" s="121" customFormat="1" ht="24" customHeight="1" x14ac:dyDescent="0.2">
      <c r="A5" s="192" t="s">
        <v>31</v>
      </c>
      <c r="B5" s="190"/>
      <c r="C5" s="191"/>
      <c r="D5" s="124" t="str">
        <f xml:space="preserve"> IFERROR(INDEX(Suvestinė!B4:C7,MATCH(D6,Suvestinė!C4:C7,0),1),"")</f>
        <v/>
      </c>
      <c r="E5" s="140"/>
      <c r="F5" s="140"/>
      <c r="G5" s="140"/>
      <c r="H5" s="140"/>
      <c r="I5" s="140"/>
      <c r="J5" s="140"/>
      <c r="K5" s="140"/>
    </row>
    <row r="6" spans="1:11" s="23" customFormat="1" ht="24" customHeight="1" x14ac:dyDescent="0.2">
      <c r="A6" s="24"/>
      <c r="B6" s="25"/>
      <c r="C6" s="26" t="s">
        <v>32</v>
      </c>
      <c r="D6" s="32"/>
      <c r="E6" s="31"/>
      <c r="F6" s="31"/>
      <c r="H6" s="26"/>
      <c r="I6" s="26" t="s">
        <v>33</v>
      </c>
      <c r="J6" s="28">
        <v>0.8</v>
      </c>
      <c r="K6" s="27"/>
    </row>
    <row r="7" spans="1:11" ht="24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59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</row>
    <row r="9" spans="1:11" ht="35" customHeight="1" x14ac:dyDescent="0.2">
      <c r="A9" s="5"/>
      <c r="B9" s="195" t="s">
        <v>144</v>
      </c>
      <c r="C9" s="196"/>
      <c r="D9" s="197"/>
      <c r="E9" s="197"/>
      <c r="F9" s="198"/>
      <c r="G9" s="6">
        <f>G10</f>
        <v>0</v>
      </c>
      <c r="H9" s="6">
        <f>H10</f>
        <v>0</v>
      </c>
      <c r="I9" s="6"/>
      <c r="J9" s="6">
        <f>J10</f>
        <v>0</v>
      </c>
      <c r="K9" s="7"/>
    </row>
    <row r="10" spans="1:11" ht="35" customHeight="1" x14ac:dyDescent="0.2">
      <c r="A10" s="8" t="s">
        <v>149</v>
      </c>
      <c r="B10" s="199" t="s">
        <v>12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</row>
    <row r="11" spans="1:11" ht="3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</row>
    <row r="12" spans="1:11" ht="3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</row>
    <row r="13" spans="1:11" ht="3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</row>
    <row r="14" spans="1:11" ht="3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</row>
    <row r="15" spans="1:11" ht="3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</row>
    <row r="16" spans="1:11" ht="3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</row>
    <row r="17" spans="1:11" ht="3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</row>
    <row r="18" spans="1:11" ht="3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</row>
    <row r="19" spans="1:11" ht="3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</row>
    <row r="20" spans="1:11" ht="35" customHeight="1" x14ac:dyDescent="0.2">
      <c r="A20" s="11" t="s">
        <v>48</v>
      </c>
      <c r="B20" s="180"/>
      <c r="C20" s="201"/>
      <c r="D20" s="12"/>
      <c r="E20" s="13"/>
      <c r="F20" s="14"/>
      <c r="G20" s="129">
        <f t="shared" si="0"/>
        <v>0</v>
      </c>
      <c r="H20" s="130"/>
      <c r="I20" s="109"/>
      <c r="J20" s="15">
        <f t="shared" si="1"/>
        <v>0</v>
      </c>
      <c r="K20" s="17"/>
    </row>
    <row r="21" spans="1:11" ht="35" customHeight="1" x14ac:dyDescent="0.2">
      <c r="A21" s="224" t="s">
        <v>17</v>
      </c>
      <c r="B21" s="196"/>
      <c r="C21" s="197"/>
      <c r="D21" s="197"/>
      <c r="E21" s="197"/>
      <c r="F21" s="247"/>
      <c r="G21" s="131">
        <f>G9</f>
        <v>0</v>
      </c>
      <c r="H21" s="131">
        <f>H9</f>
        <v>0</v>
      </c>
      <c r="I21" s="122"/>
      <c r="J21" s="6">
        <f>J9</f>
        <v>0</v>
      </c>
      <c r="K21" s="7"/>
    </row>
    <row r="22" spans="1:11" ht="35" customHeight="1" x14ac:dyDescent="0.2">
      <c r="A22" s="11" t="s">
        <v>137</v>
      </c>
      <c r="B22" s="228" t="s">
        <v>140</v>
      </c>
      <c r="C22" s="229"/>
      <c r="D22" s="229"/>
      <c r="E22" s="229"/>
      <c r="F22" s="229"/>
      <c r="G22" s="110">
        <f>G21*0.07</f>
        <v>0</v>
      </c>
      <c r="H22" s="110">
        <f>H21*0.07</f>
        <v>0</v>
      </c>
      <c r="I22" s="123"/>
      <c r="J22" s="15">
        <f>J21*0.07</f>
        <v>0</v>
      </c>
      <c r="K22" s="20"/>
    </row>
    <row r="23" spans="1:11" ht="35" customHeight="1" x14ac:dyDescent="0.2">
      <c r="A23" s="224" t="s">
        <v>145</v>
      </c>
      <c r="B23" s="196"/>
      <c r="C23" s="197"/>
      <c r="D23" s="197"/>
      <c r="E23" s="197"/>
      <c r="F23" s="198"/>
      <c r="G23" s="245">
        <f>G21+G22+H21+H22</f>
        <v>0</v>
      </c>
      <c r="H23" s="246"/>
      <c r="I23" s="6"/>
      <c r="J23" s="6">
        <f>J21+J22</f>
        <v>0</v>
      </c>
      <c r="K23" s="7"/>
    </row>
  </sheetData>
  <sheetProtection algorithmName="SHA-512" hashValue="g2cIYV7TZn4NYVGKwHGJIBmJTNfUPzVM6vpAx+mEPRNTcfCHWaI+hjccXAhbXUGjltfT6MMcrXexpxDW9W+oYw==" saltValue="yTP3narzJrJyHzpLIR7wDw==" spinCount="100000" sheet="1" selectLockedCells="1"/>
  <mergeCells count="19">
    <mergeCell ref="G23:H23"/>
    <mergeCell ref="B22:F22"/>
    <mergeCell ref="A5:C5"/>
    <mergeCell ref="B8:C8"/>
    <mergeCell ref="B9:F9"/>
    <mergeCell ref="B14:C14"/>
    <mergeCell ref="B20:C20"/>
    <mergeCell ref="B15:C15"/>
    <mergeCell ref="B16:C16"/>
    <mergeCell ref="B17:C17"/>
    <mergeCell ref="B18:C18"/>
    <mergeCell ref="B19:C19"/>
    <mergeCell ref="A23:F23"/>
    <mergeCell ref="A21:F21"/>
    <mergeCell ref="A3:C3"/>
    <mergeCell ref="B10:F10"/>
    <mergeCell ref="B11:C11"/>
    <mergeCell ref="B12:C12"/>
    <mergeCell ref="B13:C13"/>
  </mergeCells>
  <phoneticPr fontId="3" type="noConversion"/>
  <pageMargins left="0.7" right="0.7" top="0.75" bottom="0.75" header="0" footer="0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85E793-3C58-B145-A586-CF6B74555B39}">
          <x14:formula1>
            <xm:f>Suvestinė!$C$4:$C$7</xm:f>
          </x14:formula1>
          <xm:sqref>D6</xm:sqref>
        </x14:dataValidation>
        <x14:dataValidation type="list" allowBlank="1" showInputMessage="1" showErrorMessage="1" xr:uid="{40C7A13C-F0C6-EB4B-8053-64B219AB2749}">
          <x14:formula1>
            <xm:f>Duomenys!$A$16:$A$16</xm:f>
          </x14:formula1>
          <xm:sqref>J6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521F-BEF1-8441-87B2-DD712A798BEF}">
  <dimension ref="A1:K23"/>
  <sheetViews>
    <sheetView showGridLines="0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5" style="92" customWidth="1"/>
    <col min="9" max="9" width="23.6640625" style="92" customWidth="1"/>
    <col min="10" max="10" width="15" style="92" customWidth="1"/>
    <col min="11" max="11" width="51.5" style="92" customWidth="1"/>
    <col min="12" max="16384" width="14.5" style="92"/>
  </cols>
  <sheetData>
    <row r="1" spans="1:11" s="61" customFormat="1" ht="24" customHeight="1" x14ac:dyDescent="0.2">
      <c r="A1" s="78"/>
      <c r="B1" s="78"/>
      <c r="C1" s="78"/>
      <c r="D1" s="81"/>
      <c r="E1" s="82"/>
      <c r="F1" s="82"/>
      <c r="G1" s="79"/>
      <c r="H1" s="79"/>
      <c r="I1" s="79"/>
      <c r="J1" s="79"/>
      <c r="K1" s="79"/>
    </row>
    <row r="2" spans="1:11" s="61" customFormat="1" ht="24" customHeight="1" x14ac:dyDescent="0.2">
      <c r="A2" s="78"/>
      <c r="B2" s="78"/>
      <c r="C2" s="78"/>
      <c r="D2" s="80"/>
      <c r="E2" s="79"/>
      <c r="F2" s="79"/>
      <c r="G2" s="79"/>
      <c r="H2" s="79"/>
      <c r="I2" s="79"/>
      <c r="J2" s="79"/>
      <c r="K2" s="79"/>
    </row>
    <row r="3" spans="1:11" s="61" customFormat="1" ht="24" customHeight="1" x14ac:dyDescent="0.2">
      <c r="A3" s="244"/>
      <c r="B3" s="244"/>
      <c r="C3" s="244"/>
      <c r="D3" s="81"/>
      <c r="E3" s="82"/>
      <c r="F3" s="82"/>
      <c r="G3" s="82"/>
      <c r="H3" s="82"/>
      <c r="I3" s="82"/>
      <c r="J3" s="82"/>
      <c r="K3" s="82"/>
    </row>
    <row r="4" spans="1:11" s="61" customFormat="1" ht="24" customHeight="1" x14ac:dyDescent="0.2">
      <c r="A4" s="78"/>
      <c r="B4" s="78"/>
      <c r="C4" s="78"/>
      <c r="D4" s="82"/>
      <c r="E4" s="82"/>
      <c r="F4" s="78"/>
      <c r="G4" s="79"/>
      <c r="H4" s="79"/>
      <c r="I4" s="79"/>
      <c r="J4" s="83"/>
      <c r="K4" s="79"/>
    </row>
    <row r="5" spans="1:11" s="121" customFormat="1" ht="24" customHeight="1" x14ac:dyDescent="0.2">
      <c r="A5" s="192" t="s">
        <v>31</v>
      </c>
      <c r="B5" s="190"/>
      <c r="C5" s="191"/>
      <c r="D5" s="124" t="str">
        <f xml:space="preserve"> IFERROR(INDEX(Suvestinė!B4:C7,MATCH(D6,Suvestinė!C4:C7,0),1),"")</f>
        <v/>
      </c>
      <c r="E5" s="140"/>
      <c r="F5" s="140"/>
      <c r="G5" s="140"/>
      <c r="H5" s="140"/>
      <c r="I5" s="140"/>
      <c r="J5" s="140"/>
      <c r="K5" s="140"/>
    </row>
    <row r="6" spans="1:11" s="23" customFormat="1" ht="24" customHeight="1" x14ac:dyDescent="0.2">
      <c r="A6" s="24"/>
      <c r="B6" s="25"/>
      <c r="C6" s="26" t="s">
        <v>32</v>
      </c>
      <c r="D6" s="32"/>
      <c r="E6" s="31"/>
      <c r="F6" s="31"/>
      <c r="H6" s="26"/>
      <c r="I6" s="26" t="s">
        <v>33</v>
      </c>
      <c r="J6" s="28">
        <v>0.8</v>
      </c>
      <c r="K6" s="27"/>
    </row>
    <row r="7" spans="1:11" ht="24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59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</row>
    <row r="9" spans="1:11" ht="35" customHeight="1" x14ac:dyDescent="0.2">
      <c r="A9" s="5"/>
      <c r="B9" s="195" t="s">
        <v>144</v>
      </c>
      <c r="C9" s="196"/>
      <c r="D9" s="197"/>
      <c r="E9" s="197"/>
      <c r="F9" s="198"/>
      <c r="G9" s="6">
        <f>G10</f>
        <v>0</v>
      </c>
      <c r="H9" s="6">
        <f>H10</f>
        <v>0</v>
      </c>
      <c r="I9" s="6"/>
      <c r="J9" s="6">
        <f>J10</f>
        <v>0</v>
      </c>
      <c r="K9" s="7"/>
    </row>
    <row r="10" spans="1:11" ht="35" customHeight="1" x14ac:dyDescent="0.2">
      <c r="A10" s="8" t="s">
        <v>149</v>
      </c>
      <c r="B10" s="199" t="s">
        <v>12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</row>
    <row r="11" spans="1:11" ht="3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</row>
    <row r="12" spans="1:11" ht="3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</row>
    <row r="13" spans="1:11" ht="3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</row>
    <row r="14" spans="1:11" ht="3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</row>
    <row r="15" spans="1:11" ht="3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</row>
    <row r="16" spans="1:11" ht="3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</row>
    <row r="17" spans="1:11" ht="3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</row>
    <row r="18" spans="1:11" ht="3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</row>
    <row r="19" spans="1:11" ht="3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</row>
    <row r="20" spans="1:11" ht="35" customHeight="1" x14ac:dyDescent="0.2">
      <c r="A20" s="11" t="s">
        <v>48</v>
      </c>
      <c r="B20" s="180"/>
      <c r="C20" s="201"/>
      <c r="D20" s="12"/>
      <c r="E20" s="13"/>
      <c r="F20" s="14"/>
      <c r="G20" s="129">
        <f t="shared" si="0"/>
        <v>0</v>
      </c>
      <c r="H20" s="130"/>
      <c r="I20" s="109"/>
      <c r="J20" s="15">
        <f t="shared" si="1"/>
        <v>0</v>
      </c>
      <c r="K20" s="17"/>
    </row>
    <row r="21" spans="1:11" ht="35" customHeight="1" x14ac:dyDescent="0.2">
      <c r="A21" s="224" t="s">
        <v>17</v>
      </c>
      <c r="B21" s="196"/>
      <c r="C21" s="197"/>
      <c r="D21" s="197"/>
      <c r="E21" s="197"/>
      <c r="F21" s="247"/>
      <c r="G21" s="131">
        <f>G9</f>
        <v>0</v>
      </c>
      <c r="H21" s="131">
        <f>H9</f>
        <v>0</v>
      </c>
      <c r="I21" s="122"/>
      <c r="J21" s="6">
        <f>J9</f>
        <v>0</v>
      </c>
      <c r="K21" s="7"/>
    </row>
    <row r="22" spans="1:11" ht="35" customHeight="1" x14ac:dyDescent="0.2">
      <c r="A22" s="11" t="s">
        <v>137</v>
      </c>
      <c r="B22" s="228" t="s">
        <v>140</v>
      </c>
      <c r="C22" s="229"/>
      <c r="D22" s="229"/>
      <c r="E22" s="229"/>
      <c r="F22" s="229"/>
      <c r="G22" s="110">
        <f>G21*0.07</f>
        <v>0</v>
      </c>
      <c r="H22" s="110">
        <f>H21*0.07</f>
        <v>0</v>
      </c>
      <c r="I22" s="123"/>
      <c r="J22" s="15">
        <f>J21*0.07</f>
        <v>0</v>
      </c>
      <c r="K22" s="20"/>
    </row>
    <row r="23" spans="1:11" ht="35" customHeight="1" x14ac:dyDescent="0.2">
      <c r="A23" s="224" t="s">
        <v>145</v>
      </c>
      <c r="B23" s="196"/>
      <c r="C23" s="197"/>
      <c r="D23" s="197"/>
      <c r="E23" s="197"/>
      <c r="F23" s="198"/>
      <c r="G23" s="245">
        <f>G21+G22+H21+H22</f>
        <v>0</v>
      </c>
      <c r="H23" s="246"/>
      <c r="I23" s="6"/>
      <c r="J23" s="6">
        <f>J21+J22</f>
        <v>0</v>
      </c>
      <c r="K23" s="7"/>
    </row>
  </sheetData>
  <sheetProtection algorithmName="SHA-512" hashValue="DETJcFMEbC1IvXbfeCxJaJ+cjZRev86d3ywN8OlESHHVsETqpponmEmEy8/OcTcm57sIJbB7TOFdmnxnCOrstA==" saltValue="F7GH56WGGmQS/3pUQAHk7g==" spinCount="100000" sheet="1" selectLockedCells="1"/>
  <mergeCells count="19">
    <mergeCell ref="A23:F23"/>
    <mergeCell ref="G23:H23"/>
    <mergeCell ref="B22:F22"/>
    <mergeCell ref="B17:C17"/>
    <mergeCell ref="B18:C18"/>
    <mergeCell ref="B19:C19"/>
    <mergeCell ref="B20:C20"/>
    <mergeCell ref="A21:F21"/>
    <mergeCell ref="B16:C16"/>
    <mergeCell ref="A3:C3"/>
    <mergeCell ref="A5:C5"/>
    <mergeCell ref="B8:C8"/>
    <mergeCell ref="B9:F9"/>
    <mergeCell ref="B10:F10"/>
    <mergeCell ref="B11:C11"/>
    <mergeCell ref="B12:C12"/>
    <mergeCell ref="B13:C13"/>
    <mergeCell ref="B14:C14"/>
    <mergeCell ref="B15:C15"/>
  </mergeCells>
  <phoneticPr fontId="14" type="noConversion"/>
  <pageMargins left="0.7" right="0.7" top="0.75" bottom="0.75" header="0" footer="0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BCCE9E-8297-6B4D-8889-B27F01D9A84B}">
          <x14:formula1>
            <xm:f>Suvestinė!$C$4:$C$7</xm:f>
          </x14:formula1>
          <xm:sqref>D6</xm:sqref>
        </x14:dataValidation>
        <x14:dataValidation type="list" allowBlank="1" showInputMessage="1" showErrorMessage="1" xr:uid="{1BEF1B91-CAD2-DB40-9DE1-0891E52432C0}">
          <x14:formula1>
            <xm:f>Duomenys!$A$16:$A$16</xm:f>
          </x14:formula1>
          <xm:sqref>J6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93D1-06BF-424C-A82E-F64633DE93DE}">
  <dimension ref="A1:K34"/>
  <sheetViews>
    <sheetView showGridLines="0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5" style="92" customWidth="1"/>
    <col min="9" max="9" width="23.6640625" style="92" customWidth="1"/>
    <col min="10" max="10" width="15" style="92" customWidth="1"/>
    <col min="11" max="11" width="51.5" style="92" customWidth="1"/>
    <col min="12" max="16384" width="14.5" style="92"/>
  </cols>
  <sheetData>
    <row r="1" spans="1:11" s="61" customFormat="1" ht="24" customHeight="1" x14ac:dyDescent="0.2">
      <c r="A1" s="78"/>
      <c r="B1" s="78"/>
      <c r="C1" s="78"/>
      <c r="D1" s="81"/>
      <c r="E1" s="82"/>
      <c r="F1" s="82"/>
      <c r="G1" s="79"/>
      <c r="H1" s="79"/>
      <c r="I1" s="79"/>
      <c r="J1" s="79"/>
      <c r="K1" s="79"/>
    </row>
    <row r="2" spans="1:11" s="61" customFormat="1" ht="24" customHeight="1" x14ac:dyDescent="0.2">
      <c r="A2" s="78"/>
      <c r="B2" s="78"/>
      <c r="C2" s="78"/>
      <c r="D2" s="80"/>
      <c r="E2" s="79"/>
      <c r="F2" s="79"/>
      <c r="G2" s="79"/>
      <c r="H2" s="79"/>
      <c r="I2" s="79"/>
      <c r="J2" s="79"/>
      <c r="K2" s="79"/>
    </row>
    <row r="3" spans="1:11" s="61" customFormat="1" ht="24" customHeight="1" x14ac:dyDescent="0.2">
      <c r="A3" s="244"/>
      <c r="B3" s="244"/>
      <c r="C3" s="244"/>
      <c r="D3" s="81"/>
      <c r="E3" s="82"/>
      <c r="F3" s="82"/>
      <c r="G3" s="82"/>
      <c r="H3" s="82"/>
      <c r="I3" s="82"/>
      <c r="J3" s="82"/>
      <c r="K3" s="82"/>
    </row>
    <row r="4" spans="1:11" s="61" customFormat="1" ht="24" customHeight="1" x14ac:dyDescent="0.2">
      <c r="A4" s="78"/>
      <c r="B4" s="78"/>
      <c r="C4" s="78"/>
      <c r="D4" s="82"/>
      <c r="E4" s="82"/>
      <c r="F4" s="78"/>
      <c r="G4" s="79"/>
      <c r="H4" s="79"/>
      <c r="I4" s="79"/>
      <c r="J4" s="83"/>
      <c r="K4" s="79"/>
    </row>
    <row r="5" spans="1:11" s="121" customFormat="1" ht="24" customHeight="1" x14ac:dyDescent="0.2">
      <c r="A5" s="192" t="s">
        <v>31</v>
      </c>
      <c r="B5" s="190"/>
      <c r="C5" s="191"/>
      <c r="D5" s="124" t="str">
        <f xml:space="preserve"> IFERROR(INDEX(Suvestinė!B4:C7,MATCH(D6,Suvestinė!C4:C7,0),1),"")</f>
        <v/>
      </c>
      <c r="E5" s="140"/>
      <c r="F5" s="140"/>
      <c r="G5" s="140"/>
      <c r="H5" s="140"/>
      <c r="I5" s="140"/>
      <c r="J5" s="140"/>
      <c r="K5" s="140"/>
    </row>
    <row r="6" spans="1:11" s="23" customFormat="1" ht="24" customHeight="1" x14ac:dyDescent="0.2">
      <c r="A6" s="24"/>
      <c r="B6" s="25"/>
      <c r="C6" s="26" t="s">
        <v>32</v>
      </c>
      <c r="D6" s="32"/>
      <c r="E6" s="31"/>
      <c r="F6" s="31"/>
      <c r="H6" s="26"/>
      <c r="I6" s="26" t="s">
        <v>33</v>
      </c>
      <c r="J6" s="28">
        <v>0.8</v>
      </c>
      <c r="K6" s="27"/>
    </row>
    <row r="7" spans="1:11" ht="24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59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</row>
    <row r="9" spans="1:11" ht="35" customHeight="1" x14ac:dyDescent="0.2">
      <c r="A9" s="5"/>
      <c r="B9" s="195" t="s">
        <v>144</v>
      </c>
      <c r="C9" s="196"/>
      <c r="D9" s="197"/>
      <c r="E9" s="197"/>
      <c r="F9" s="198"/>
      <c r="G9" s="6">
        <f>G10+G20</f>
        <v>0</v>
      </c>
      <c r="H9" s="6">
        <f>H10+H20</f>
        <v>0</v>
      </c>
      <c r="I9" s="6"/>
      <c r="J9" s="6">
        <f>J10+J20</f>
        <v>0</v>
      </c>
      <c r="K9" s="7"/>
    </row>
    <row r="10" spans="1:11" ht="35" customHeight="1" x14ac:dyDescent="0.2">
      <c r="A10" s="8" t="s">
        <v>149</v>
      </c>
      <c r="B10" s="199" t="s">
        <v>4</v>
      </c>
      <c r="C10" s="196"/>
      <c r="D10" s="197"/>
      <c r="E10" s="197"/>
      <c r="F10" s="198"/>
      <c r="G10" s="9">
        <f>SUM(G11:G19)</f>
        <v>0</v>
      </c>
      <c r="H10" s="9">
        <f>SUM(H11:H19)</f>
        <v>0</v>
      </c>
      <c r="I10" s="9"/>
      <c r="J10" s="9">
        <f>SUM(J11:J19)</f>
        <v>0</v>
      </c>
      <c r="K10" s="10"/>
    </row>
    <row r="11" spans="1:11" ht="3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31" si="0">ROUND(E11*F11,2)</f>
        <v>0</v>
      </c>
      <c r="H11" s="109"/>
      <c r="I11" s="109"/>
      <c r="J11" s="15">
        <f>ROUND((G11+H11)*$J$6,2)</f>
        <v>0</v>
      </c>
      <c r="K11" s="16" t="s">
        <v>38</v>
      </c>
    </row>
    <row r="12" spans="1:11" ht="3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31" si="1">ROUND((G12+H12)*$J$6,2)</f>
        <v>0</v>
      </c>
      <c r="K12" s="17"/>
    </row>
    <row r="13" spans="1:11" ht="3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</row>
    <row r="14" spans="1:11" ht="3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</row>
    <row r="15" spans="1:11" ht="3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</row>
    <row r="16" spans="1:11" ht="3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</row>
    <row r="17" spans="1:11" ht="3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</row>
    <row r="18" spans="1:11" ht="3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</row>
    <row r="19" spans="1:11" ht="3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</row>
    <row r="20" spans="1:11" ht="35" customHeight="1" x14ac:dyDescent="0.2">
      <c r="A20" s="8" t="s">
        <v>150</v>
      </c>
      <c r="B20" s="199" t="s">
        <v>8</v>
      </c>
      <c r="C20" s="196"/>
      <c r="D20" s="197"/>
      <c r="E20" s="197"/>
      <c r="F20" s="198"/>
      <c r="G20" s="9">
        <f>SUM(G21:G31)</f>
        <v>0</v>
      </c>
      <c r="H20" s="9">
        <f>SUM(H21:H31)</f>
        <v>0</v>
      </c>
      <c r="I20" s="9"/>
      <c r="J20" s="9">
        <f>SUM(J21:J31)</f>
        <v>0</v>
      </c>
      <c r="K20" s="10"/>
    </row>
    <row r="21" spans="1:11" ht="39" customHeight="1" x14ac:dyDescent="0.2">
      <c r="A21" s="11" t="s">
        <v>50</v>
      </c>
      <c r="B21" s="200" t="s">
        <v>2</v>
      </c>
      <c r="C21" s="201"/>
      <c r="D21" s="12"/>
      <c r="E21" s="13"/>
      <c r="F21" s="14"/>
      <c r="G21" s="15">
        <f t="shared" ref="G21:G30" si="2">ROUND(E21*F21,2)</f>
        <v>0</v>
      </c>
      <c r="H21" s="109"/>
      <c r="I21" s="109"/>
      <c r="J21" s="15">
        <f>ROUND((G21+H21)*$J$6,2)</f>
        <v>0</v>
      </c>
      <c r="K21" s="16" t="s">
        <v>38</v>
      </c>
    </row>
    <row r="22" spans="1:11" ht="39" customHeight="1" x14ac:dyDescent="0.2">
      <c r="A22" s="11" t="s">
        <v>52</v>
      </c>
      <c r="B22" s="180"/>
      <c r="C22" s="201"/>
      <c r="D22" s="12"/>
      <c r="E22" s="13"/>
      <c r="F22" s="14"/>
      <c r="G22" s="15">
        <f>G21*0.07</f>
        <v>0</v>
      </c>
      <c r="H22" s="109"/>
      <c r="I22" s="109"/>
      <c r="J22" s="15">
        <f>J21*0.07</f>
        <v>0</v>
      </c>
      <c r="K22" s="17"/>
    </row>
    <row r="23" spans="1:11" ht="39" customHeight="1" x14ac:dyDescent="0.2">
      <c r="A23" s="11" t="s">
        <v>53</v>
      </c>
      <c r="B23" s="180"/>
      <c r="C23" s="201"/>
      <c r="D23" s="12"/>
      <c r="E23" s="13"/>
      <c r="F23" s="14"/>
      <c r="G23" s="15">
        <f t="shared" si="2"/>
        <v>0</v>
      </c>
      <c r="H23" s="109"/>
      <c r="I23" s="109"/>
      <c r="J23" s="15">
        <f t="shared" ref="J23:J30" si="3">ROUND((G23+H23)*$J$6,2)</f>
        <v>0</v>
      </c>
      <c r="K23" s="17"/>
    </row>
    <row r="24" spans="1:11" ht="39" customHeight="1" x14ac:dyDescent="0.2">
      <c r="A24" s="11" t="s">
        <v>54</v>
      </c>
      <c r="B24" s="180"/>
      <c r="C24" s="201"/>
      <c r="D24" s="12"/>
      <c r="E24" s="13"/>
      <c r="F24" s="14"/>
      <c r="G24" s="15">
        <f t="shared" si="2"/>
        <v>0</v>
      </c>
      <c r="H24" s="109"/>
      <c r="I24" s="109"/>
      <c r="J24" s="15">
        <f t="shared" si="3"/>
        <v>0</v>
      </c>
      <c r="K24" s="17"/>
    </row>
    <row r="25" spans="1:11" ht="39" customHeight="1" x14ac:dyDescent="0.2">
      <c r="A25" s="11" t="s">
        <v>55</v>
      </c>
      <c r="B25" s="180"/>
      <c r="C25" s="201"/>
      <c r="D25" s="12"/>
      <c r="E25" s="13"/>
      <c r="F25" s="14"/>
      <c r="G25" s="15">
        <f t="shared" si="2"/>
        <v>0</v>
      </c>
      <c r="H25" s="109"/>
      <c r="I25" s="109"/>
      <c r="J25" s="15">
        <f t="shared" si="3"/>
        <v>0</v>
      </c>
      <c r="K25" s="17"/>
    </row>
    <row r="26" spans="1:11" ht="39" customHeight="1" x14ac:dyDescent="0.2">
      <c r="A26" s="11" t="s">
        <v>56</v>
      </c>
      <c r="B26" s="180"/>
      <c r="C26" s="201"/>
      <c r="D26" s="12"/>
      <c r="E26" s="13"/>
      <c r="F26" s="14"/>
      <c r="G26" s="15">
        <f t="shared" si="2"/>
        <v>0</v>
      </c>
      <c r="H26" s="109"/>
      <c r="I26" s="109"/>
      <c r="J26" s="15">
        <f t="shared" si="3"/>
        <v>0</v>
      </c>
      <c r="K26" s="17"/>
    </row>
    <row r="27" spans="1:11" ht="39" customHeight="1" x14ac:dyDescent="0.2">
      <c r="A27" s="11" t="s">
        <v>57</v>
      </c>
      <c r="B27" s="180"/>
      <c r="C27" s="201"/>
      <c r="D27" s="12"/>
      <c r="E27" s="13"/>
      <c r="F27" s="14"/>
      <c r="G27" s="15">
        <f t="shared" si="2"/>
        <v>0</v>
      </c>
      <c r="H27" s="109"/>
      <c r="I27" s="109"/>
      <c r="J27" s="15">
        <f t="shared" si="3"/>
        <v>0</v>
      </c>
      <c r="K27" s="17"/>
    </row>
    <row r="28" spans="1:11" ht="39" customHeight="1" x14ac:dyDescent="0.2">
      <c r="A28" s="11" t="s">
        <v>58</v>
      </c>
      <c r="B28" s="180"/>
      <c r="C28" s="201"/>
      <c r="D28" s="12"/>
      <c r="E28" s="13"/>
      <c r="F28" s="14"/>
      <c r="G28" s="15">
        <f t="shared" si="2"/>
        <v>0</v>
      </c>
      <c r="H28" s="109"/>
      <c r="I28" s="109"/>
      <c r="J28" s="15">
        <f t="shared" si="3"/>
        <v>0</v>
      </c>
      <c r="K28" s="17"/>
    </row>
    <row r="29" spans="1:11" ht="39" customHeight="1" x14ac:dyDescent="0.2">
      <c r="A29" s="11" t="s">
        <v>59</v>
      </c>
      <c r="B29" s="180"/>
      <c r="C29" s="201"/>
      <c r="D29" s="12"/>
      <c r="E29" s="13"/>
      <c r="F29" s="14"/>
      <c r="G29" s="15">
        <f t="shared" si="2"/>
        <v>0</v>
      </c>
      <c r="H29" s="109"/>
      <c r="I29" s="109"/>
      <c r="J29" s="15">
        <f t="shared" si="3"/>
        <v>0</v>
      </c>
      <c r="K29" s="17"/>
    </row>
    <row r="30" spans="1:11" ht="39" customHeight="1" x14ac:dyDescent="0.2">
      <c r="A30" s="11" t="s">
        <v>60</v>
      </c>
      <c r="B30" s="180"/>
      <c r="C30" s="201"/>
      <c r="D30" s="12"/>
      <c r="E30" s="13"/>
      <c r="F30" s="14"/>
      <c r="G30" s="15">
        <f t="shared" si="2"/>
        <v>0</v>
      </c>
      <c r="H30" s="109"/>
      <c r="I30" s="109"/>
      <c r="J30" s="15">
        <f t="shared" si="3"/>
        <v>0</v>
      </c>
      <c r="K30" s="17"/>
    </row>
    <row r="31" spans="1:11" ht="39" customHeight="1" x14ac:dyDescent="0.2">
      <c r="A31" s="11" t="s">
        <v>151</v>
      </c>
      <c r="B31" s="180"/>
      <c r="C31" s="201"/>
      <c r="D31" s="12"/>
      <c r="E31" s="13"/>
      <c r="F31" s="14"/>
      <c r="G31" s="129">
        <f t="shared" si="0"/>
        <v>0</v>
      </c>
      <c r="H31" s="130"/>
      <c r="I31" s="109"/>
      <c r="J31" s="15">
        <f t="shared" si="1"/>
        <v>0</v>
      </c>
      <c r="K31" s="17"/>
    </row>
    <row r="32" spans="1:11" ht="39" customHeight="1" x14ac:dyDescent="0.2">
      <c r="A32" s="224" t="s">
        <v>17</v>
      </c>
      <c r="B32" s="196"/>
      <c r="C32" s="197"/>
      <c r="D32" s="197"/>
      <c r="E32" s="197"/>
      <c r="F32" s="247"/>
      <c r="G32" s="131">
        <f>G9</f>
        <v>0</v>
      </c>
      <c r="H32" s="131">
        <f>H9</f>
        <v>0</v>
      </c>
      <c r="I32" s="122"/>
      <c r="J32" s="6">
        <f>J9</f>
        <v>0</v>
      </c>
      <c r="K32" s="7"/>
    </row>
    <row r="33" spans="1:11" ht="39" customHeight="1" x14ac:dyDescent="0.2">
      <c r="A33" s="11" t="s">
        <v>7</v>
      </c>
      <c r="B33" s="228" t="s">
        <v>140</v>
      </c>
      <c r="C33" s="229"/>
      <c r="D33" s="229"/>
      <c r="E33" s="229"/>
      <c r="F33" s="229"/>
      <c r="G33" s="110">
        <f>G32*0.07</f>
        <v>0</v>
      </c>
      <c r="H33" s="110">
        <f>H32*0.07</f>
        <v>0</v>
      </c>
      <c r="I33" s="123"/>
      <c r="J33" s="15">
        <f>J32*0.07</f>
        <v>0</v>
      </c>
      <c r="K33" s="20"/>
    </row>
    <row r="34" spans="1:11" ht="39" customHeight="1" x14ac:dyDescent="0.2">
      <c r="A34" s="224" t="s">
        <v>145</v>
      </c>
      <c r="B34" s="196"/>
      <c r="C34" s="197"/>
      <c r="D34" s="197"/>
      <c r="E34" s="197"/>
      <c r="F34" s="198"/>
      <c r="G34" s="245">
        <f>G32+G33+H32+H33</f>
        <v>0</v>
      </c>
      <c r="H34" s="246"/>
      <c r="I34" s="6"/>
      <c r="J34" s="6">
        <f>J32+J33</f>
        <v>0</v>
      </c>
      <c r="K34" s="7"/>
    </row>
  </sheetData>
  <sheetProtection algorithmName="SHA-512" hashValue="qCRxIlqeZsFgTkAYxRa7xp9qFYB4y9na+WAu6swD2Td9+55YHK07yP7b1J6xKZzKd4KRq3TDEuO5F+1OuP/HuA==" saltValue="I29/YBdqe5s7TeZb80tp+Q==" spinCount="100000" sheet="1" selectLockedCells="1"/>
  <mergeCells count="30">
    <mergeCell ref="A34:F34"/>
    <mergeCell ref="G34:H34"/>
    <mergeCell ref="B33:F33"/>
    <mergeCell ref="B17:C17"/>
    <mergeCell ref="B18:C18"/>
    <mergeCell ref="B19:C19"/>
    <mergeCell ref="B31:C31"/>
    <mergeCell ref="A32:F32"/>
    <mergeCell ref="B20:F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6:C16"/>
    <mergeCell ref="A3:C3"/>
    <mergeCell ref="A5:C5"/>
    <mergeCell ref="B8:C8"/>
    <mergeCell ref="B9:F9"/>
    <mergeCell ref="B10:F10"/>
    <mergeCell ref="B11:C11"/>
    <mergeCell ref="B12:C12"/>
    <mergeCell ref="B13:C13"/>
    <mergeCell ref="B14:C14"/>
    <mergeCell ref="B15:C15"/>
  </mergeCells>
  <phoneticPr fontId="14" type="noConversion"/>
  <pageMargins left="0.7" right="0.7" top="0.75" bottom="0.75" header="0" footer="0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19AC7D-1939-C04A-B716-C37693362AF5}">
          <x14:formula1>
            <xm:f>Suvestinė!$C$4:$C$7</xm:f>
          </x14:formula1>
          <xm:sqref>D6</xm:sqref>
        </x14:dataValidation>
        <x14:dataValidation type="list" allowBlank="1" showInputMessage="1" showErrorMessage="1" xr:uid="{39F996FC-73B0-F14E-A1D2-ACC989898C65}">
          <x14:formula1>
            <xm:f>Duomenys!$A$16:$A$16</xm:f>
          </x14:formula1>
          <xm:sqref>J6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5A26-CE3F-494B-8060-381275B14089}">
  <dimension ref="A1:K34"/>
  <sheetViews>
    <sheetView showGridLines="0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5" style="92" customWidth="1"/>
    <col min="9" max="9" width="23.6640625" style="92" customWidth="1"/>
    <col min="10" max="10" width="15" style="92" customWidth="1"/>
    <col min="11" max="11" width="51.5" style="92" customWidth="1"/>
    <col min="12" max="16384" width="14.5" style="92"/>
  </cols>
  <sheetData>
    <row r="1" spans="1:11" s="61" customFormat="1" ht="24" customHeight="1" x14ac:dyDescent="0.2">
      <c r="A1" s="78"/>
      <c r="B1" s="78"/>
      <c r="C1" s="78"/>
      <c r="D1" s="81"/>
      <c r="E1" s="82"/>
      <c r="F1" s="82"/>
      <c r="G1" s="79"/>
      <c r="H1" s="79"/>
      <c r="I1" s="79"/>
      <c r="J1" s="79"/>
      <c r="K1" s="79"/>
    </row>
    <row r="2" spans="1:11" s="61" customFormat="1" ht="24" customHeight="1" x14ac:dyDescent="0.2">
      <c r="A2" s="78"/>
      <c r="B2" s="78"/>
      <c r="C2" s="78"/>
      <c r="D2" s="80"/>
      <c r="E2" s="79"/>
      <c r="F2" s="79"/>
      <c r="G2" s="79"/>
      <c r="H2" s="79"/>
      <c r="I2" s="79"/>
      <c r="J2" s="79"/>
      <c r="K2" s="79"/>
    </row>
    <row r="3" spans="1:11" s="61" customFormat="1" ht="24" customHeight="1" x14ac:dyDescent="0.2">
      <c r="A3" s="244"/>
      <c r="B3" s="244"/>
      <c r="C3" s="244"/>
      <c r="D3" s="81"/>
      <c r="E3" s="82"/>
      <c r="F3" s="82"/>
      <c r="G3" s="82"/>
      <c r="H3" s="82"/>
      <c r="I3" s="82"/>
      <c r="J3" s="82"/>
      <c r="K3" s="82"/>
    </row>
    <row r="4" spans="1:11" s="61" customFormat="1" ht="24" customHeight="1" x14ac:dyDescent="0.2">
      <c r="A4" s="78"/>
      <c r="B4" s="78"/>
      <c r="C4" s="78"/>
      <c r="D4" s="82"/>
      <c r="E4" s="82"/>
      <c r="F4" s="78"/>
      <c r="G4" s="79"/>
      <c r="H4" s="79"/>
      <c r="I4" s="79"/>
      <c r="J4" s="83"/>
      <c r="K4" s="79"/>
    </row>
    <row r="5" spans="1:11" s="121" customFormat="1" ht="24" customHeight="1" x14ac:dyDescent="0.2">
      <c r="A5" s="192" t="s">
        <v>31</v>
      </c>
      <c r="B5" s="190"/>
      <c r="C5" s="191"/>
      <c r="D5" s="124" t="str">
        <f xml:space="preserve"> IFERROR(INDEX(Suvestinė!B4:C7,MATCH(D6,Suvestinė!C4:C7,0),1),"")</f>
        <v/>
      </c>
      <c r="E5" s="140"/>
      <c r="F5" s="140"/>
      <c r="G5" s="140"/>
      <c r="H5" s="140"/>
      <c r="I5" s="140"/>
      <c r="J5" s="140"/>
      <c r="K5" s="140"/>
    </row>
    <row r="6" spans="1:11" s="23" customFormat="1" ht="24" customHeight="1" x14ac:dyDescent="0.2">
      <c r="A6" s="24"/>
      <c r="B6" s="25"/>
      <c r="C6" s="26" t="s">
        <v>32</v>
      </c>
      <c r="D6" s="32"/>
      <c r="E6" s="31"/>
      <c r="F6" s="31"/>
      <c r="H6" s="26"/>
      <c r="I6" s="26" t="s">
        <v>33</v>
      </c>
      <c r="J6" s="28">
        <v>0.8</v>
      </c>
      <c r="K6" s="27"/>
    </row>
    <row r="7" spans="1:11" ht="24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59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</row>
    <row r="9" spans="1:11" ht="35" customHeight="1" x14ac:dyDescent="0.2">
      <c r="A9" s="5"/>
      <c r="B9" s="195" t="s">
        <v>144</v>
      </c>
      <c r="C9" s="196"/>
      <c r="D9" s="197"/>
      <c r="E9" s="197"/>
      <c r="F9" s="198"/>
      <c r="G9" s="6">
        <f>G10+G20</f>
        <v>0</v>
      </c>
      <c r="H9" s="6">
        <f>H10+H20</f>
        <v>0</v>
      </c>
      <c r="I9" s="6"/>
      <c r="J9" s="6">
        <f>J10+J20</f>
        <v>0</v>
      </c>
      <c r="K9" s="7"/>
    </row>
    <row r="10" spans="1:11" ht="35" customHeight="1" x14ac:dyDescent="0.2">
      <c r="A10" s="8" t="s">
        <v>149</v>
      </c>
      <c r="B10" s="199" t="s">
        <v>4</v>
      </c>
      <c r="C10" s="196"/>
      <c r="D10" s="197"/>
      <c r="E10" s="197"/>
      <c r="F10" s="198"/>
      <c r="G10" s="9">
        <f>SUM(G11:G19)</f>
        <v>0</v>
      </c>
      <c r="H10" s="9">
        <f>SUM(H11:H19)</f>
        <v>0</v>
      </c>
      <c r="I10" s="9"/>
      <c r="J10" s="9">
        <f>SUM(J11:J19)</f>
        <v>0</v>
      </c>
      <c r="K10" s="10"/>
    </row>
    <row r="11" spans="1:11" ht="3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31" si="0">ROUND(E11*F11,2)</f>
        <v>0</v>
      </c>
      <c r="H11" s="109"/>
      <c r="I11" s="109"/>
      <c r="J11" s="15">
        <f>ROUND((G11+H11)*$J$6,2)</f>
        <v>0</v>
      </c>
      <c r="K11" s="16" t="s">
        <v>38</v>
      </c>
    </row>
    <row r="12" spans="1:11" ht="3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31" si="1">ROUND((G12+H12)*$J$6,2)</f>
        <v>0</v>
      </c>
      <c r="K12" s="17"/>
    </row>
    <row r="13" spans="1:11" ht="3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</row>
    <row r="14" spans="1:11" ht="3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</row>
    <row r="15" spans="1:11" ht="3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</row>
    <row r="16" spans="1:11" ht="3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</row>
    <row r="17" spans="1:11" ht="3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</row>
    <row r="18" spans="1:11" ht="3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</row>
    <row r="19" spans="1:11" ht="3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</row>
    <row r="20" spans="1:11" ht="35" customHeight="1" x14ac:dyDescent="0.2">
      <c r="A20" s="8" t="s">
        <v>150</v>
      </c>
      <c r="B20" s="199" t="s">
        <v>8</v>
      </c>
      <c r="C20" s="196"/>
      <c r="D20" s="197"/>
      <c r="E20" s="197"/>
      <c r="F20" s="198"/>
      <c r="G20" s="9">
        <f>SUM(G21:G31)</f>
        <v>0</v>
      </c>
      <c r="H20" s="9">
        <f>SUM(H21:H31)</f>
        <v>0</v>
      </c>
      <c r="I20" s="9"/>
      <c r="J20" s="9">
        <f>SUM(J21:J31)</f>
        <v>0</v>
      </c>
      <c r="K20" s="10"/>
    </row>
    <row r="21" spans="1:11" ht="35" customHeight="1" x14ac:dyDescent="0.2">
      <c r="A21" s="11" t="s">
        <v>50</v>
      </c>
      <c r="B21" s="200" t="s">
        <v>2</v>
      </c>
      <c r="C21" s="201"/>
      <c r="D21" s="12"/>
      <c r="E21" s="13"/>
      <c r="F21" s="14"/>
      <c r="G21" s="15">
        <f t="shared" ref="G21:G30" si="2">ROUND(E21*F21,2)</f>
        <v>0</v>
      </c>
      <c r="H21" s="109"/>
      <c r="I21" s="109"/>
      <c r="J21" s="15">
        <f>ROUND((G21+H21)*$J$6,2)</f>
        <v>0</v>
      </c>
      <c r="K21" s="16" t="s">
        <v>38</v>
      </c>
    </row>
    <row r="22" spans="1:11" ht="35" customHeight="1" x14ac:dyDescent="0.2">
      <c r="A22" s="11" t="s">
        <v>52</v>
      </c>
      <c r="B22" s="180"/>
      <c r="C22" s="201"/>
      <c r="D22" s="12"/>
      <c r="E22" s="13"/>
      <c r="F22" s="14"/>
      <c r="G22" s="15">
        <f>G21*0.07</f>
        <v>0</v>
      </c>
      <c r="H22" s="109"/>
      <c r="I22" s="109"/>
      <c r="J22" s="15">
        <f>J21*0.07</f>
        <v>0</v>
      </c>
      <c r="K22" s="17"/>
    </row>
    <row r="23" spans="1:11" ht="35" customHeight="1" x14ac:dyDescent="0.2">
      <c r="A23" s="11" t="s">
        <v>53</v>
      </c>
      <c r="B23" s="180"/>
      <c r="C23" s="201"/>
      <c r="D23" s="12"/>
      <c r="E23" s="13"/>
      <c r="F23" s="14"/>
      <c r="G23" s="15">
        <f t="shared" si="2"/>
        <v>0</v>
      </c>
      <c r="H23" s="109"/>
      <c r="I23" s="109"/>
      <c r="J23" s="15">
        <f t="shared" ref="J23:J30" si="3">ROUND((G23+H23)*$J$6,2)</f>
        <v>0</v>
      </c>
      <c r="K23" s="17"/>
    </row>
    <row r="24" spans="1:11" ht="35" customHeight="1" x14ac:dyDescent="0.2">
      <c r="A24" s="11" t="s">
        <v>54</v>
      </c>
      <c r="B24" s="180"/>
      <c r="C24" s="201"/>
      <c r="D24" s="12"/>
      <c r="E24" s="13"/>
      <c r="F24" s="14"/>
      <c r="G24" s="15">
        <f t="shared" si="2"/>
        <v>0</v>
      </c>
      <c r="H24" s="109"/>
      <c r="I24" s="109"/>
      <c r="J24" s="15">
        <f t="shared" si="3"/>
        <v>0</v>
      </c>
      <c r="K24" s="17"/>
    </row>
    <row r="25" spans="1:11" ht="35" customHeight="1" x14ac:dyDescent="0.2">
      <c r="A25" s="11" t="s">
        <v>55</v>
      </c>
      <c r="B25" s="180"/>
      <c r="C25" s="201"/>
      <c r="D25" s="12"/>
      <c r="E25" s="13"/>
      <c r="F25" s="14"/>
      <c r="G25" s="15">
        <f t="shared" si="2"/>
        <v>0</v>
      </c>
      <c r="H25" s="109"/>
      <c r="I25" s="109"/>
      <c r="J25" s="15">
        <f t="shared" si="3"/>
        <v>0</v>
      </c>
      <c r="K25" s="17"/>
    </row>
    <row r="26" spans="1:11" ht="35" customHeight="1" x14ac:dyDescent="0.2">
      <c r="A26" s="11" t="s">
        <v>56</v>
      </c>
      <c r="B26" s="180"/>
      <c r="C26" s="201"/>
      <c r="D26" s="12"/>
      <c r="E26" s="13"/>
      <c r="F26" s="14"/>
      <c r="G26" s="15">
        <f t="shared" si="2"/>
        <v>0</v>
      </c>
      <c r="H26" s="109"/>
      <c r="I26" s="109"/>
      <c r="J26" s="15">
        <f t="shared" si="3"/>
        <v>0</v>
      </c>
      <c r="K26" s="17"/>
    </row>
    <row r="27" spans="1:11" ht="35" customHeight="1" x14ac:dyDescent="0.2">
      <c r="A27" s="11" t="s">
        <v>57</v>
      </c>
      <c r="B27" s="180"/>
      <c r="C27" s="201"/>
      <c r="D27" s="12"/>
      <c r="E27" s="13"/>
      <c r="F27" s="14"/>
      <c r="G27" s="15">
        <f t="shared" si="2"/>
        <v>0</v>
      </c>
      <c r="H27" s="109"/>
      <c r="I27" s="109"/>
      <c r="J27" s="15">
        <f t="shared" si="3"/>
        <v>0</v>
      </c>
      <c r="K27" s="17"/>
    </row>
    <row r="28" spans="1:11" ht="35" customHeight="1" x14ac:dyDescent="0.2">
      <c r="A28" s="11" t="s">
        <v>58</v>
      </c>
      <c r="B28" s="180"/>
      <c r="C28" s="201"/>
      <c r="D28" s="12"/>
      <c r="E28" s="13"/>
      <c r="F28" s="14"/>
      <c r="G28" s="15">
        <f t="shared" si="2"/>
        <v>0</v>
      </c>
      <c r="H28" s="109"/>
      <c r="I28" s="109"/>
      <c r="J28" s="15">
        <f t="shared" si="3"/>
        <v>0</v>
      </c>
      <c r="K28" s="17"/>
    </row>
    <row r="29" spans="1:11" ht="35" customHeight="1" x14ac:dyDescent="0.2">
      <c r="A29" s="11" t="s">
        <v>59</v>
      </c>
      <c r="B29" s="180"/>
      <c r="C29" s="201"/>
      <c r="D29" s="12"/>
      <c r="E29" s="13"/>
      <c r="F29" s="14"/>
      <c r="G29" s="15">
        <f t="shared" si="2"/>
        <v>0</v>
      </c>
      <c r="H29" s="109"/>
      <c r="I29" s="109"/>
      <c r="J29" s="15">
        <f t="shared" si="3"/>
        <v>0</v>
      </c>
      <c r="K29" s="17"/>
    </row>
    <row r="30" spans="1:11" ht="35" customHeight="1" x14ac:dyDescent="0.2">
      <c r="A30" s="11" t="s">
        <v>60</v>
      </c>
      <c r="B30" s="180"/>
      <c r="C30" s="201"/>
      <c r="D30" s="12"/>
      <c r="E30" s="13"/>
      <c r="F30" s="14"/>
      <c r="G30" s="15">
        <f t="shared" si="2"/>
        <v>0</v>
      </c>
      <c r="H30" s="109"/>
      <c r="I30" s="109"/>
      <c r="J30" s="15">
        <f t="shared" si="3"/>
        <v>0</v>
      </c>
      <c r="K30" s="17"/>
    </row>
    <row r="31" spans="1:11" ht="35" customHeight="1" x14ac:dyDescent="0.2">
      <c r="A31" s="11" t="s">
        <v>151</v>
      </c>
      <c r="B31" s="180"/>
      <c r="C31" s="201"/>
      <c r="D31" s="12"/>
      <c r="E31" s="13"/>
      <c r="F31" s="14"/>
      <c r="G31" s="129">
        <f t="shared" si="0"/>
        <v>0</v>
      </c>
      <c r="H31" s="130"/>
      <c r="I31" s="109"/>
      <c r="J31" s="15">
        <f t="shared" si="1"/>
        <v>0</v>
      </c>
      <c r="K31" s="17"/>
    </row>
    <row r="32" spans="1:11" ht="35" customHeight="1" x14ac:dyDescent="0.2">
      <c r="A32" s="224" t="s">
        <v>17</v>
      </c>
      <c r="B32" s="196"/>
      <c r="C32" s="197"/>
      <c r="D32" s="197"/>
      <c r="E32" s="197"/>
      <c r="F32" s="247"/>
      <c r="G32" s="131">
        <f>G9</f>
        <v>0</v>
      </c>
      <c r="H32" s="131">
        <f>H9</f>
        <v>0</v>
      </c>
      <c r="I32" s="122"/>
      <c r="J32" s="6">
        <f>J9</f>
        <v>0</v>
      </c>
      <c r="K32" s="7"/>
    </row>
    <row r="33" spans="1:11" ht="35" customHeight="1" x14ac:dyDescent="0.2">
      <c r="A33" s="11" t="s">
        <v>7</v>
      </c>
      <c r="B33" s="228" t="s">
        <v>140</v>
      </c>
      <c r="C33" s="229"/>
      <c r="D33" s="229"/>
      <c r="E33" s="229"/>
      <c r="F33" s="229"/>
      <c r="G33" s="110">
        <f>G32*0.07</f>
        <v>0</v>
      </c>
      <c r="H33" s="110">
        <f>H32*0.07</f>
        <v>0</v>
      </c>
      <c r="I33" s="123"/>
      <c r="J33" s="15">
        <f>J32*0.07</f>
        <v>0</v>
      </c>
      <c r="K33" s="20"/>
    </row>
    <row r="34" spans="1:11" ht="35" customHeight="1" x14ac:dyDescent="0.2">
      <c r="A34" s="224" t="s">
        <v>145</v>
      </c>
      <c r="B34" s="196"/>
      <c r="C34" s="197"/>
      <c r="D34" s="197"/>
      <c r="E34" s="197"/>
      <c r="F34" s="198"/>
      <c r="G34" s="245">
        <f>G32+G33+H32+H33</f>
        <v>0</v>
      </c>
      <c r="H34" s="246"/>
      <c r="I34" s="6"/>
      <c r="J34" s="6">
        <f>J32+J33</f>
        <v>0</v>
      </c>
      <c r="K34" s="7"/>
    </row>
  </sheetData>
  <sheetProtection algorithmName="SHA-512" hashValue="OyJkD0RntesSsOfaWn08oSHpfP9Tr3Vr+hBu0EW9zcHA6jasXTdu81UOA696yAZDPNP+ggtMx4us1cuWLjnaBw==" saltValue="CE7uxh3fAb91bmofwK4AxA==" spinCount="100000" sheet="1" selectLockedCells="1"/>
  <mergeCells count="30">
    <mergeCell ref="A34:F34"/>
    <mergeCell ref="G34:H34"/>
    <mergeCell ref="B33:F33"/>
    <mergeCell ref="B17:C17"/>
    <mergeCell ref="B18:C18"/>
    <mergeCell ref="B19:C19"/>
    <mergeCell ref="B31:C31"/>
    <mergeCell ref="A32:F32"/>
    <mergeCell ref="B20:F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6:C16"/>
    <mergeCell ref="A3:C3"/>
    <mergeCell ref="A5:C5"/>
    <mergeCell ref="B8:C8"/>
    <mergeCell ref="B9:F9"/>
    <mergeCell ref="B10:F10"/>
    <mergeCell ref="B11:C11"/>
    <mergeCell ref="B12:C12"/>
    <mergeCell ref="B13:C13"/>
    <mergeCell ref="B14:C14"/>
    <mergeCell ref="B15:C15"/>
  </mergeCells>
  <phoneticPr fontId="14" type="noConversion"/>
  <pageMargins left="0.7" right="0.7" top="0.75" bottom="0.75" header="0" footer="0"/>
  <pageSetup orientation="landscape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C6258-1AD8-6345-8FF0-18860FAB764D}">
          <x14:formula1>
            <xm:f>Suvestinė!$C$4:$C$7</xm:f>
          </x14:formula1>
          <xm:sqref>D6</xm:sqref>
        </x14:dataValidation>
        <x14:dataValidation type="list" allowBlank="1" showInputMessage="1" showErrorMessage="1" xr:uid="{B30BE8AD-4F46-9F4A-B819-69842386FD1B}">
          <x14:formula1>
            <xm:f>Duomenys!$A$16:$A$16</xm:f>
          </x14:formula1>
          <xm:sqref>J6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F84F-430B-6747-A230-6D17F9B3C58D}">
  <dimension ref="A1:F42"/>
  <sheetViews>
    <sheetView showGridLines="0" zoomScale="110" zoomScaleNormal="110" workbookViewId="0">
      <selection activeCell="F39" sqref="F39"/>
    </sheetView>
  </sheetViews>
  <sheetFormatPr baseColWidth="10" defaultColWidth="11.5" defaultRowHeight="15" x14ac:dyDescent="0.2"/>
  <cols>
    <col min="1" max="1" width="8.6640625" customWidth="1"/>
    <col min="2" max="2" width="17.5" customWidth="1"/>
    <col min="3" max="4" width="16" customWidth="1"/>
    <col min="5" max="5" width="18.33203125" customWidth="1"/>
    <col min="6" max="6" width="14.6640625" customWidth="1"/>
  </cols>
  <sheetData>
    <row r="1" spans="1:1" x14ac:dyDescent="0.2">
      <c r="A1" s="33"/>
    </row>
    <row r="2" spans="1:1" x14ac:dyDescent="0.2">
      <c r="A2" s="34">
        <v>0</v>
      </c>
    </row>
    <row r="3" spans="1:1" x14ac:dyDescent="0.2">
      <c r="A3" s="1">
        <v>0.25</v>
      </c>
    </row>
    <row r="4" spans="1:1" x14ac:dyDescent="0.2">
      <c r="A4" s="1">
        <v>0.35</v>
      </c>
    </row>
    <row r="5" spans="1:1" x14ac:dyDescent="0.2">
      <c r="A5" s="1">
        <v>0.4</v>
      </c>
    </row>
    <row r="6" spans="1:1" x14ac:dyDescent="0.2">
      <c r="A6" s="1">
        <v>0.45</v>
      </c>
    </row>
    <row r="7" spans="1:1" x14ac:dyDescent="0.2">
      <c r="A7" s="1">
        <v>0.5</v>
      </c>
    </row>
    <row r="8" spans="1:1" x14ac:dyDescent="0.2">
      <c r="A8" s="1">
        <v>0.6</v>
      </c>
    </row>
    <row r="9" spans="1:1" x14ac:dyDescent="0.2">
      <c r="A9" s="1">
        <v>0.65</v>
      </c>
    </row>
    <row r="10" spans="1:1" x14ac:dyDescent="0.2">
      <c r="A10" s="1">
        <v>0.7</v>
      </c>
    </row>
    <row r="11" spans="1:1" x14ac:dyDescent="0.2">
      <c r="A11" s="1">
        <v>0.75</v>
      </c>
    </row>
    <row r="12" spans="1:1" x14ac:dyDescent="0.2">
      <c r="A12" s="1">
        <v>0.8</v>
      </c>
    </row>
    <row r="13" spans="1:1" x14ac:dyDescent="0.2">
      <c r="A13" s="1">
        <v>1</v>
      </c>
    </row>
    <row r="15" spans="1:1" x14ac:dyDescent="0.2">
      <c r="A15" s="33"/>
    </row>
    <row r="16" spans="1:1" x14ac:dyDescent="0.2">
      <c r="A16" s="1">
        <v>0.8</v>
      </c>
    </row>
    <row r="18" spans="1:6" x14ac:dyDescent="0.2">
      <c r="A18" s="33"/>
    </row>
    <row r="19" spans="1:6" x14ac:dyDescent="0.2">
      <c r="A19" s="1">
        <v>0</v>
      </c>
    </row>
    <row r="20" spans="1:6" x14ac:dyDescent="0.2">
      <c r="A20" s="1">
        <v>0.03</v>
      </c>
    </row>
    <row r="23" spans="1:6" ht="35.25" customHeight="1" x14ac:dyDescent="0.2">
      <c r="A23" s="59"/>
      <c r="B23" s="59" t="s">
        <v>134</v>
      </c>
      <c r="C23" s="59" t="s">
        <v>143</v>
      </c>
      <c r="D23" s="59" t="s">
        <v>142</v>
      </c>
      <c r="E23" s="59" t="s">
        <v>135</v>
      </c>
      <c r="F23" s="158" t="s">
        <v>187</v>
      </c>
    </row>
    <row r="24" spans="1:6" x14ac:dyDescent="0.2">
      <c r="A24" s="35">
        <v>1</v>
      </c>
      <c r="B24" s="35">
        <f>'1'!D6</f>
        <v>0</v>
      </c>
      <c r="C24" s="36">
        <f>'1'!$G$210</f>
        <v>0</v>
      </c>
      <c r="D24" s="36">
        <f>'1'!$H$208+'1'!$H$209</f>
        <v>0</v>
      </c>
      <c r="E24" s="36">
        <f>'1'!$J$210</f>
        <v>0</v>
      </c>
      <c r="F24" s="36">
        <f>'1'!$G$208+'1'!$H$208</f>
        <v>0</v>
      </c>
    </row>
    <row r="25" spans="1:6" x14ac:dyDescent="0.2">
      <c r="A25" s="35">
        <v>2</v>
      </c>
      <c r="B25" s="35">
        <f>'2'!D6</f>
        <v>0</v>
      </c>
      <c r="C25" s="36">
        <f>'2'!$G$210</f>
        <v>0</v>
      </c>
      <c r="D25" s="36">
        <f>'2'!$H$208+'2'!$H$209</f>
        <v>0</v>
      </c>
      <c r="E25" s="36">
        <f>'2'!$J$210</f>
        <v>0</v>
      </c>
      <c r="F25" s="36">
        <f>'2'!$G$208+'2'!$H$208</f>
        <v>0</v>
      </c>
    </row>
    <row r="26" spans="1:6" x14ac:dyDescent="0.2">
      <c r="A26" s="35">
        <v>3</v>
      </c>
      <c r="B26" s="35">
        <f>'3'!D6</f>
        <v>0</v>
      </c>
      <c r="C26" s="36">
        <f>'3'!$G$210</f>
        <v>0</v>
      </c>
      <c r="D26" s="36">
        <f>'3'!$H$208+'3'!$H$209</f>
        <v>0</v>
      </c>
      <c r="E26" s="36">
        <f>'3'!$J$210</f>
        <v>0</v>
      </c>
      <c r="F26" s="36">
        <f>'3'!$G$208+'3'!$H$208</f>
        <v>0</v>
      </c>
    </row>
    <row r="27" spans="1:6" x14ac:dyDescent="0.2">
      <c r="A27" s="35">
        <v>4</v>
      </c>
      <c r="B27" s="35">
        <f>'4'!D6</f>
        <v>0</v>
      </c>
      <c r="C27" s="36">
        <f>'4'!$G$210</f>
        <v>0</v>
      </c>
      <c r="D27" s="36">
        <f>'4'!$H$208+'4'!$H$209</f>
        <v>0</v>
      </c>
      <c r="E27" s="36">
        <f>'4'!$J$210</f>
        <v>0</v>
      </c>
      <c r="F27" s="36">
        <f>'4'!$G$208+'4'!$H$208</f>
        <v>0</v>
      </c>
    </row>
    <row r="28" spans="1:6" x14ac:dyDescent="0.2">
      <c r="A28" s="35">
        <v>5</v>
      </c>
      <c r="B28" s="35">
        <f>'5'!D6</f>
        <v>0</v>
      </c>
      <c r="C28" s="36">
        <f>'5'!$G$210</f>
        <v>0</v>
      </c>
      <c r="D28" s="36">
        <f>'5'!$H$208+'5'!$H$209</f>
        <v>0</v>
      </c>
      <c r="E28" s="36">
        <f>'5'!$J$210</f>
        <v>0</v>
      </c>
      <c r="F28" s="36">
        <f>'5'!$G$208+'5'!$H$208</f>
        <v>0</v>
      </c>
    </row>
    <row r="29" spans="1:6" x14ac:dyDescent="0.2">
      <c r="A29" s="35">
        <v>6</v>
      </c>
      <c r="B29" s="35">
        <f>'6'!D6</f>
        <v>0</v>
      </c>
      <c r="C29" s="36">
        <f>'6'!$G$210</f>
        <v>0</v>
      </c>
      <c r="D29" s="36">
        <f>'6'!$H$208+'6'!$H$209</f>
        <v>0</v>
      </c>
      <c r="E29" s="36">
        <f>'6'!$J$210</f>
        <v>0</v>
      </c>
      <c r="F29" s="36">
        <f>'6'!$G$208+'6'!$H$208</f>
        <v>0</v>
      </c>
    </row>
    <row r="30" spans="1:6" x14ac:dyDescent="0.2">
      <c r="A30" s="35">
        <v>7</v>
      </c>
      <c r="B30" s="35">
        <f>'7'!D6</f>
        <v>0</v>
      </c>
      <c r="C30" s="36">
        <f>'7'!$G$210</f>
        <v>0</v>
      </c>
      <c r="D30" s="36">
        <f>'7'!$H$208+'7'!$H$209</f>
        <v>0</v>
      </c>
      <c r="E30" s="36">
        <f>'7'!$J$210</f>
        <v>0</v>
      </c>
      <c r="F30" s="36">
        <f>'7'!$G$208+'7'!$H$208</f>
        <v>0</v>
      </c>
    </row>
    <row r="31" spans="1:6" x14ac:dyDescent="0.2">
      <c r="A31" s="35">
        <v>8</v>
      </c>
      <c r="B31" s="35">
        <f>'8'!D6</f>
        <v>0</v>
      </c>
      <c r="C31" s="36">
        <f>'8'!$G$210</f>
        <v>0</v>
      </c>
      <c r="D31" s="36">
        <f>'8'!$H$208+'8'!$H$209</f>
        <v>0</v>
      </c>
      <c r="E31" s="36">
        <f>'8'!$J$210</f>
        <v>0</v>
      </c>
      <c r="F31" s="36">
        <f>'8'!$G$208+'8'!$H$208</f>
        <v>0</v>
      </c>
    </row>
    <row r="32" spans="1:6" x14ac:dyDescent="0.2">
      <c r="A32" s="35">
        <v>9</v>
      </c>
      <c r="B32" s="35">
        <f>'9. Iranga'!D6</f>
        <v>0</v>
      </c>
      <c r="C32" s="36">
        <f>'9. Iranga'!G23</f>
        <v>0</v>
      </c>
      <c r="D32" s="36">
        <f>'9. Iranga'!H21+'9. Iranga'!H22</f>
        <v>0</v>
      </c>
      <c r="E32" s="36">
        <f>'9. Iranga'!J23</f>
        <v>0</v>
      </c>
      <c r="F32" s="36">
        <f>'9. Iranga'!G21 + '9. Iranga'!H21</f>
        <v>0</v>
      </c>
    </row>
    <row r="33" spans="1:6" x14ac:dyDescent="0.2">
      <c r="A33" s="35">
        <v>10</v>
      </c>
      <c r="B33" s="35">
        <f>'10. Iranga'!D6</f>
        <v>0</v>
      </c>
      <c r="C33" s="36">
        <f>'10. Iranga'!G23</f>
        <v>0</v>
      </c>
      <c r="D33" s="36">
        <f>'10. Iranga'!H21+'10. Iranga'!H22</f>
        <v>0</v>
      </c>
      <c r="E33" s="36">
        <f>'10. Iranga'!J23</f>
        <v>0</v>
      </c>
      <c r="F33" s="36">
        <f>'10. Iranga'!G21 + '10. Iranga'!H21</f>
        <v>0</v>
      </c>
    </row>
    <row r="34" spans="1:6" x14ac:dyDescent="0.2">
      <c r="A34" s="35">
        <v>11</v>
      </c>
      <c r="B34" s="35">
        <f>'11. Patentavimas sertifikavimas'!D6</f>
        <v>0</v>
      </c>
      <c r="C34" s="36">
        <f>'11. Patentavimas sertifikavimas'!G34</f>
        <v>0</v>
      </c>
      <c r="D34" s="36">
        <f>'11. Patentavimas sertifikavimas'!H32+'11. Patentavimas sertifikavimas'!H33</f>
        <v>0</v>
      </c>
      <c r="E34" s="36">
        <f>'11. Patentavimas sertifikavimas'!J34</f>
        <v>0</v>
      </c>
      <c r="F34" s="36">
        <f>'11. Patentavimas sertifikavimas'!G32 + '11. Patentavimas sertifikavimas'!H32</f>
        <v>0</v>
      </c>
    </row>
    <row r="35" spans="1:6" x14ac:dyDescent="0.2">
      <c r="A35" s="35">
        <v>12</v>
      </c>
      <c r="B35" s="35">
        <f>'12. Patentavimas sertifikavimas'!D6</f>
        <v>0</v>
      </c>
      <c r="C35" s="36">
        <f>'12. Patentavimas sertifikavimas'!G34</f>
        <v>0</v>
      </c>
      <c r="D35" s="36">
        <f>'12. Patentavimas sertifikavimas'!H32+'12. Patentavimas sertifikavimas'!H33</f>
        <v>0</v>
      </c>
      <c r="E35" s="36">
        <f>'12. Patentavimas sertifikavimas'!J34</f>
        <v>0</v>
      </c>
      <c r="F35" s="36">
        <f>'12. Patentavimas sertifikavimas'!G32 + '12. Patentavimas sertifikavimas'!H32</f>
        <v>0</v>
      </c>
    </row>
    <row r="38" spans="1:6" ht="36.75" customHeight="1" x14ac:dyDescent="0.2">
      <c r="A38" s="60"/>
      <c r="B38" s="59" t="s">
        <v>134</v>
      </c>
      <c r="C38" s="59" t="s">
        <v>143</v>
      </c>
      <c r="D38" s="59" t="s">
        <v>142</v>
      </c>
      <c r="E38" s="59" t="s">
        <v>135</v>
      </c>
      <c r="F38" s="158" t="s">
        <v>187</v>
      </c>
    </row>
    <row r="39" spans="1:6" x14ac:dyDescent="0.2">
      <c r="A39" s="35">
        <v>1</v>
      </c>
      <c r="B39" s="37" t="s">
        <v>128</v>
      </c>
      <c r="C39" s="39">
        <f>SUMIF($B$24:$B$35,$B39,$C$24:$C$35)</f>
        <v>0</v>
      </c>
      <c r="D39" s="39">
        <f>SUMIF($B$24:$B$35,$B39,$D$24:$D$35)</f>
        <v>0</v>
      </c>
      <c r="E39" s="39">
        <f>SUMIF($B$24:$B$35,$B39,$E$24:$E$35)</f>
        <v>0</v>
      </c>
      <c r="F39" s="39">
        <f>SUMIF($B$24:$B$35,$B39,$F$24:$F$35)</f>
        <v>0</v>
      </c>
    </row>
    <row r="40" spans="1:6" x14ac:dyDescent="0.2">
      <c r="A40" s="35">
        <v>2</v>
      </c>
      <c r="B40" s="38" t="s">
        <v>129</v>
      </c>
      <c r="C40" s="39">
        <f t="shared" ref="C40:C42" si="0">SUMIF($B$24:$B$35,$B40,$C$24:$C$35)</f>
        <v>0</v>
      </c>
      <c r="D40" s="39">
        <f t="shared" ref="D40:D42" si="1">SUMIF($B$24:$B$35,$B40,$D$24:$D$35)</f>
        <v>0</v>
      </c>
      <c r="E40" s="39">
        <f t="shared" ref="E40:E42" si="2">SUMIF($B$24:$B$35,$B40,$E$24:$E$35)</f>
        <v>0</v>
      </c>
      <c r="F40" s="39">
        <f t="shared" ref="F40:F42" si="3">SUMIF($B$24:$B$35,$B40,$F$24:$F$35)</f>
        <v>0</v>
      </c>
    </row>
    <row r="41" spans="1:6" x14ac:dyDescent="0.2">
      <c r="A41" s="35">
        <v>3</v>
      </c>
      <c r="B41" s="38" t="s">
        <v>130</v>
      </c>
      <c r="C41" s="39">
        <f t="shared" si="0"/>
        <v>0</v>
      </c>
      <c r="D41" s="39">
        <f t="shared" si="1"/>
        <v>0</v>
      </c>
      <c r="E41" s="39">
        <f t="shared" si="2"/>
        <v>0</v>
      </c>
      <c r="F41" s="39">
        <f t="shared" si="3"/>
        <v>0</v>
      </c>
    </row>
    <row r="42" spans="1:6" x14ac:dyDescent="0.2">
      <c r="A42" s="35">
        <v>4</v>
      </c>
      <c r="B42" s="38" t="s">
        <v>131</v>
      </c>
      <c r="C42" s="39">
        <f t="shared" si="0"/>
        <v>0</v>
      </c>
      <c r="D42" s="39">
        <f t="shared" si="1"/>
        <v>0</v>
      </c>
      <c r="E42" s="39">
        <f t="shared" si="2"/>
        <v>0</v>
      </c>
      <c r="F42" s="39">
        <f t="shared" si="3"/>
        <v>0</v>
      </c>
    </row>
  </sheetData>
  <sheetProtection algorithmName="SHA-512" hashValue="C+VT7NGDyOWh5Q9nNHWfw7kTx8v0TugmVVkom12XcINuOpsw+5mVHLBXAZfT+Da2Q/wCF860IByJLw06En6VyA==" saltValue="5V1nBom3yyQigwEjF5AAhg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0"/>
  <sheetViews>
    <sheetView showGridLines="0" zoomScaleNormal="100" workbookViewId="0">
      <pane ySplit="8" topLeftCell="A9" activePane="bottomLeft" state="frozen"/>
      <selection activeCell="G22" sqref="G2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0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0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ref="G201" si="50">ROUND(E201*F201,2)</f>
        <v>0</v>
      </c>
      <c r="H201" s="109"/>
      <c r="I201" s="109"/>
      <c r="J201" s="15">
        <f t="shared" ref="J201" si="51">ROUND((G201+H201)*$J$6,2)</f>
        <v>0</v>
      </c>
      <c r="K201" s="17"/>
      <c r="L201" s="102"/>
      <c r="M201" s="94"/>
    </row>
    <row r="202" spans="1:20" ht="48" customHeight="1" x14ac:dyDescent="0.2">
      <c r="A202" s="155" t="s">
        <v>137</v>
      </c>
      <c r="B202" s="182" t="s">
        <v>176</v>
      </c>
      <c r="C202" s="183"/>
      <c r="D202" s="183"/>
      <c r="E202" s="183"/>
      <c r="F202" s="184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2">T204</f>
        <v>0</v>
      </c>
      <c r="G204" s="143">
        <f t="shared" ref="G204:G207" si="53">ROUND(E204*F204,2)</f>
        <v>0</v>
      </c>
      <c r="H204" s="109"/>
      <c r="I204" s="109"/>
      <c r="J204" s="143">
        <f t="shared" ref="J204:J207" si="54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5">IFERROR(ROUND((N204-P204)/O204,2),"0")</f>
        <v>0</v>
      </c>
      <c r="R204" s="148"/>
      <c r="S204" s="149"/>
      <c r="T204" s="143">
        <f t="shared" ref="T204:T207" si="56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2"/>
        <v>0</v>
      </c>
      <c r="G205" s="143">
        <f t="shared" si="53"/>
        <v>0</v>
      </c>
      <c r="H205" s="109"/>
      <c r="I205" s="109"/>
      <c r="J205" s="143">
        <f t="shared" si="54"/>
        <v>0</v>
      </c>
      <c r="K205" s="17"/>
      <c r="L205" s="102"/>
      <c r="M205" s="150"/>
      <c r="N205" s="148"/>
      <c r="O205" s="148"/>
      <c r="P205" s="148"/>
      <c r="Q205" s="143" t="str">
        <f t="shared" si="55"/>
        <v>0</v>
      </c>
      <c r="R205" s="148"/>
      <c r="S205" s="149"/>
      <c r="T205" s="143">
        <f t="shared" si="56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2"/>
        <v>0</v>
      </c>
      <c r="G206" s="143">
        <f t="shared" si="53"/>
        <v>0</v>
      </c>
      <c r="H206" s="109"/>
      <c r="I206" s="109"/>
      <c r="J206" s="143">
        <f t="shared" si="54"/>
        <v>0</v>
      </c>
      <c r="K206" s="17"/>
      <c r="L206" s="102"/>
      <c r="M206" s="150"/>
      <c r="N206" s="148"/>
      <c r="O206" s="148"/>
      <c r="P206" s="148"/>
      <c r="Q206" s="143" t="str">
        <f t="shared" si="55"/>
        <v>0</v>
      </c>
      <c r="R206" s="148"/>
      <c r="S206" s="149"/>
      <c r="T206" s="143">
        <f t="shared" si="56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2"/>
        <v>0</v>
      </c>
      <c r="G207" s="143">
        <f t="shared" si="53"/>
        <v>0</v>
      </c>
      <c r="H207" s="109"/>
      <c r="I207" s="109"/>
      <c r="J207" s="143">
        <f t="shared" si="54"/>
        <v>0</v>
      </c>
      <c r="K207" s="17"/>
      <c r="L207" s="102"/>
      <c r="M207" s="150"/>
      <c r="N207" s="148"/>
      <c r="O207" s="148"/>
      <c r="P207" s="148"/>
      <c r="Q207" s="143" t="str">
        <f t="shared" si="55"/>
        <v>0</v>
      </c>
      <c r="R207" s="148"/>
      <c r="S207" s="149"/>
      <c r="T207" s="143">
        <f t="shared" si="56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5UXplAIn6fCuJ75WMkxC9gjf8Usd89h/7t4a/tJTkcwlmy6HCjZa4IWsJ/lceaZ4KJq7NhYb2g1ME+BZLP/6YA==" saltValue="QbVnua1pzygJEcLIBxq97Q==" spinCount="100000" sheet="1" selectLockedCells="1"/>
  <mergeCells count="227">
    <mergeCell ref="B200:C200"/>
    <mergeCell ref="B191:F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G210:H210"/>
    <mergeCell ref="H70:H74"/>
    <mergeCell ref="I70:I74"/>
    <mergeCell ref="H75:H79"/>
    <mergeCell ref="I75:I79"/>
    <mergeCell ref="H80:H84"/>
    <mergeCell ref="I80:I84"/>
    <mergeCell ref="H85:H89"/>
    <mergeCell ref="I85:I89"/>
    <mergeCell ref="H90:H94"/>
    <mergeCell ref="I90:I94"/>
    <mergeCell ref="H105:H109"/>
    <mergeCell ref="I105:I109"/>
    <mergeCell ref="H110:H114"/>
    <mergeCell ref="I110:I114"/>
    <mergeCell ref="G95:G99"/>
    <mergeCell ref="G90:G94"/>
    <mergeCell ref="G70:G74"/>
    <mergeCell ref="G85:G89"/>
    <mergeCell ref="G75:G79"/>
    <mergeCell ref="H95:H99"/>
    <mergeCell ref="I95:I99"/>
    <mergeCell ref="G100:G104"/>
    <mergeCell ref="G80:G84"/>
    <mergeCell ref="K156:K162"/>
    <mergeCell ref="J157:J162"/>
    <mergeCell ref="K163:K169"/>
    <mergeCell ref="J164:J169"/>
    <mergeCell ref="K170:K176"/>
    <mergeCell ref="J171:J176"/>
    <mergeCell ref="K177:K183"/>
    <mergeCell ref="J178:J183"/>
    <mergeCell ref="K184:K190"/>
    <mergeCell ref="J185:J190"/>
    <mergeCell ref="K121:K127"/>
    <mergeCell ref="J122:J127"/>
    <mergeCell ref="K128:K134"/>
    <mergeCell ref="J129:J134"/>
    <mergeCell ref="K135:K141"/>
    <mergeCell ref="J136:J141"/>
    <mergeCell ref="K142:K148"/>
    <mergeCell ref="J143:J148"/>
    <mergeCell ref="K149:K155"/>
    <mergeCell ref="J150:J155"/>
    <mergeCell ref="K95:K99"/>
    <mergeCell ref="J100:J104"/>
    <mergeCell ref="K100:K104"/>
    <mergeCell ref="J105:J109"/>
    <mergeCell ref="K105:K109"/>
    <mergeCell ref="J110:J114"/>
    <mergeCell ref="K110:K114"/>
    <mergeCell ref="J115:J119"/>
    <mergeCell ref="K115:K119"/>
    <mergeCell ref="K70:K74"/>
    <mergeCell ref="J75:J79"/>
    <mergeCell ref="K75:K79"/>
    <mergeCell ref="J80:J84"/>
    <mergeCell ref="K80:K84"/>
    <mergeCell ref="J85:J89"/>
    <mergeCell ref="K85:K89"/>
    <mergeCell ref="J90:J94"/>
    <mergeCell ref="K90:K94"/>
    <mergeCell ref="A121:A127"/>
    <mergeCell ref="B121:B127"/>
    <mergeCell ref="B128:B134"/>
    <mergeCell ref="A128:A134"/>
    <mergeCell ref="A135:A141"/>
    <mergeCell ref="B135:B141"/>
    <mergeCell ref="A142:A148"/>
    <mergeCell ref="B142:B148"/>
    <mergeCell ref="J70:J74"/>
    <mergeCell ref="J95:J99"/>
    <mergeCell ref="B105:B109"/>
    <mergeCell ref="D105:D109"/>
    <mergeCell ref="E105:E109"/>
    <mergeCell ref="F105:F109"/>
    <mergeCell ref="G105:G109"/>
    <mergeCell ref="A105:A109"/>
    <mergeCell ref="A110:A114"/>
    <mergeCell ref="B110:B114"/>
    <mergeCell ref="D110:D114"/>
    <mergeCell ref="E110:E114"/>
    <mergeCell ref="F110:F114"/>
    <mergeCell ref="G110:G114"/>
    <mergeCell ref="A70:A74"/>
    <mergeCell ref="A75:A79"/>
    <mergeCell ref="A184:A190"/>
    <mergeCell ref="G115:G119"/>
    <mergeCell ref="H115:H119"/>
    <mergeCell ref="I115:I119"/>
    <mergeCell ref="B177:B183"/>
    <mergeCell ref="B184:B190"/>
    <mergeCell ref="A210:F210"/>
    <mergeCell ref="A208:F208"/>
    <mergeCell ref="A115:A119"/>
    <mergeCell ref="B115:B119"/>
    <mergeCell ref="D115:D119"/>
    <mergeCell ref="E115:E119"/>
    <mergeCell ref="B209:F209"/>
    <mergeCell ref="A149:A155"/>
    <mergeCell ref="B149:B155"/>
    <mergeCell ref="A156:A162"/>
    <mergeCell ref="B156:B162"/>
    <mergeCell ref="A163:A169"/>
    <mergeCell ref="B163:B169"/>
    <mergeCell ref="A170:A176"/>
    <mergeCell ref="B170:B176"/>
    <mergeCell ref="A177:A183"/>
    <mergeCell ref="F115:F119"/>
    <mergeCell ref="B120:F120"/>
    <mergeCell ref="F75:F79"/>
    <mergeCell ref="A80:A84"/>
    <mergeCell ref="E95:E99"/>
    <mergeCell ref="F95:F99"/>
    <mergeCell ref="A85:A89"/>
    <mergeCell ref="A90:A94"/>
    <mergeCell ref="B90:B94"/>
    <mergeCell ref="D90:D94"/>
    <mergeCell ref="E90:E94"/>
    <mergeCell ref="F90:F94"/>
    <mergeCell ref="A95:A99"/>
    <mergeCell ref="A100:A104"/>
    <mergeCell ref="B100:B104"/>
    <mergeCell ref="D100:D104"/>
    <mergeCell ref="E100:E104"/>
    <mergeCell ref="F100:F104"/>
    <mergeCell ref="B85:B89"/>
    <mergeCell ref="D85:D89"/>
    <mergeCell ref="B95:B99"/>
    <mergeCell ref="D95:D99"/>
    <mergeCell ref="H100:H104"/>
    <mergeCell ref="I100:I104"/>
    <mergeCell ref="B61:C61"/>
    <mergeCell ref="B62:C62"/>
    <mergeCell ref="B63:C63"/>
    <mergeCell ref="B64:C64"/>
    <mergeCell ref="B65:C65"/>
    <mergeCell ref="B66:C66"/>
    <mergeCell ref="B67:C67"/>
    <mergeCell ref="B68:C68"/>
    <mergeCell ref="D80:D84"/>
    <mergeCell ref="B70:B74"/>
    <mergeCell ref="D70:D74"/>
    <mergeCell ref="B69:F69"/>
    <mergeCell ref="D75:D79"/>
    <mergeCell ref="E70:E74"/>
    <mergeCell ref="F70:F74"/>
    <mergeCell ref="E80:E84"/>
    <mergeCell ref="F80:F84"/>
    <mergeCell ref="E85:E89"/>
    <mergeCell ref="F85:F89"/>
    <mergeCell ref="B80:B84"/>
    <mergeCell ref="B75:B79"/>
    <mergeCell ref="E75:E79"/>
    <mergeCell ref="B57:C57"/>
    <mergeCell ref="B58:C58"/>
    <mergeCell ref="B59:C59"/>
    <mergeCell ref="B60:C60"/>
    <mergeCell ref="B29:C29"/>
    <mergeCell ref="B30:C30"/>
    <mergeCell ref="B31:C31"/>
    <mergeCell ref="B32:F32"/>
    <mergeCell ref="B33:C33"/>
    <mergeCell ref="B34:C34"/>
    <mergeCell ref="B35:C35"/>
    <mergeCell ref="B36:C36"/>
    <mergeCell ref="B37:C37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38:C38"/>
    <mergeCell ref="B39:C39"/>
    <mergeCell ref="B22:C22"/>
    <mergeCell ref="B24:C24"/>
    <mergeCell ref="B25:C25"/>
    <mergeCell ref="B26:C26"/>
    <mergeCell ref="B27:C27"/>
    <mergeCell ref="B28:C28"/>
    <mergeCell ref="B23:C23"/>
    <mergeCell ref="B56:C56"/>
    <mergeCell ref="B40:C40"/>
    <mergeCell ref="B41:C41"/>
    <mergeCell ref="B43:F43"/>
    <mergeCell ref="B42:C42"/>
    <mergeCell ref="B44:C44"/>
    <mergeCell ref="B45:C45"/>
    <mergeCell ref="B46:C46"/>
    <mergeCell ref="B201:C201"/>
    <mergeCell ref="B202:F202"/>
    <mergeCell ref="B203:C203"/>
    <mergeCell ref="B204:C204"/>
    <mergeCell ref="B205:C205"/>
    <mergeCell ref="B206:C206"/>
    <mergeCell ref="B207:C207"/>
    <mergeCell ref="D1:F1"/>
    <mergeCell ref="A3:C3"/>
    <mergeCell ref="A5:C5"/>
    <mergeCell ref="B8:C8"/>
    <mergeCell ref="B9:F9"/>
    <mergeCell ref="B10:F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F21"/>
  </mergeCells>
  <phoneticPr fontId="16" type="noConversion"/>
  <dataValidations count="2">
    <dataValidation type="list" allowBlank="1" showInputMessage="1" showErrorMessage="1" sqref="D1" xr:uid="{B5F67C20-0826-524E-BB1F-6776CA69637C}">
      <formula1>"Moksliniai tyrimai,Eksperimentinė plėtra"</formula1>
    </dataValidation>
    <dataValidation type="list" allowBlank="1" showInputMessage="1" showErrorMessage="1" sqref="L1" xr:uid="{BF6D7B38-AF2D-D54E-BBC1-BD503AF3AA1F}">
      <formula1>"Taikomieji (pramoniniai) moksliniai tyrimai,Eksperimentinė plėtra (bandomoji taikomoji veikla)"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55FE94-AA54-5E42-9D23-5863FEE550C5}">
          <x14:formula1>
            <xm:f>Suvestinė!$C$4:$C$7</xm:f>
          </x14:formula1>
          <xm:sqref>D6</xm:sqref>
        </x14:dataValidation>
        <x14:dataValidation type="list" allowBlank="1" showInputMessage="1" showErrorMessage="1" xr:uid="{A031A58F-1CD4-DC4B-9533-F3F75C63390B}">
          <x14:formula1>
            <xm:f>Duomenys!$A$2:$A$13</xm:f>
          </x14:formula1>
          <xm:sqref>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CEA6-0372-5949-B5AE-2FF32613852A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5" t="s">
        <v>137</v>
      </c>
      <c r="B202" s="182" t="s">
        <v>176</v>
      </c>
      <c r="C202" s="183"/>
      <c r="D202" s="183"/>
      <c r="E202" s="183"/>
      <c r="F202" s="184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wgccpLU3MobS+qgg9TkIRUpBVQLfQKUhhaSrg2YcOeyJRCYE8uEAiXVpXq4A1luYhawQK1hWBwiYvFKEPjqRtg==" saltValue="vBGubrvsi3+TEYAVBPc7ig==" spinCount="100000" sheet="1" selectLockedCells="1"/>
  <mergeCells count="227">
    <mergeCell ref="B202:F202"/>
    <mergeCell ref="B203:C203"/>
    <mergeCell ref="B204:C204"/>
    <mergeCell ref="B191:F191"/>
    <mergeCell ref="B192:C192"/>
    <mergeCell ref="B193:C193"/>
    <mergeCell ref="B201:C201"/>
    <mergeCell ref="A184:A190"/>
    <mergeCell ref="B184:B190"/>
    <mergeCell ref="K184:K190"/>
    <mergeCell ref="J185:J190"/>
    <mergeCell ref="B194:C194"/>
    <mergeCell ref="B195:C195"/>
    <mergeCell ref="B196:C196"/>
    <mergeCell ref="B197:C197"/>
    <mergeCell ref="B198:C198"/>
    <mergeCell ref="B199:C199"/>
    <mergeCell ref="B200:C200"/>
    <mergeCell ref="A156:A162"/>
    <mergeCell ref="B156:B162"/>
    <mergeCell ref="K156:K162"/>
    <mergeCell ref="A163:A169"/>
    <mergeCell ref="B163:B169"/>
    <mergeCell ref="K163:K169"/>
    <mergeCell ref="J178:J183"/>
    <mergeCell ref="J171:J176"/>
    <mergeCell ref="J164:J169"/>
    <mergeCell ref="J157:J162"/>
    <mergeCell ref="A170:A176"/>
    <mergeCell ref="B170:B176"/>
    <mergeCell ref="K170:K176"/>
    <mergeCell ref="A177:A183"/>
    <mergeCell ref="B177:B183"/>
    <mergeCell ref="K177:K183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50:J155"/>
    <mergeCell ref="J143:J148"/>
    <mergeCell ref="J136:J141"/>
    <mergeCell ref="J129:J134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31:C31"/>
    <mergeCell ref="B32:F32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D1:F1"/>
    <mergeCell ref="A3:C3"/>
    <mergeCell ref="A5:C5"/>
    <mergeCell ref="B8:C8"/>
    <mergeCell ref="B21:F21"/>
    <mergeCell ref="B22:C22"/>
    <mergeCell ref="B23:C23"/>
    <mergeCell ref="B24:C24"/>
    <mergeCell ref="B25:C25"/>
    <mergeCell ref="B15:C15"/>
    <mergeCell ref="B16:C16"/>
    <mergeCell ref="B17:C17"/>
    <mergeCell ref="B18:C18"/>
    <mergeCell ref="B19:C19"/>
    <mergeCell ref="B20:C20"/>
    <mergeCell ref="B205:C205"/>
    <mergeCell ref="B206:C206"/>
    <mergeCell ref="B207:C207"/>
    <mergeCell ref="A208:F208"/>
    <mergeCell ref="B209:F209"/>
    <mergeCell ref="A210:F210"/>
    <mergeCell ref="G210:H210"/>
    <mergeCell ref="B9:F9"/>
    <mergeCell ref="B10:F10"/>
    <mergeCell ref="B11:C11"/>
    <mergeCell ref="B12:C12"/>
    <mergeCell ref="B13:C13"/>
    <mergeCell ref="B14:C14"/>
    <mergeCell ref="B26:C26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</mergeCells>
  <dataValidations count="2">
    <dataValidation type="list" allowBlank="1" showInputMessage="1" showErrorMessage="1" sqref="L1" xr:uid="{FFA6E53C-D1C7-3145-A70F-227C8ED63723}">
      <formula1>"Taikomieji (pramoniniai) moksliniai tyrimai,Eksperimentinė plėtra (bandomoji taikomoji veikla)"</formula1>
    </dataValidation>
    <dataValidation type="list" allowBlank="1" showInputMessage="1" showErrorMessage="1" sqref="D1" xr:uid="{27DBC619-9426-574D-AFBF-D26D1ADA919A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89ADDF-B8A9-0D49-B127-BABBC04450B6}">
          <x14:formula1>
            <xm:f>Duomenys!$A$2:$A$13</xm:f>
          </x14:formula1>
          <xm:sqref>J6</xm:sqref>
        </x14:dataValidation>
        <x14:dataValidation type="list" allowBlank="1" showInputMessage="1" showErrorMessage="1" xr:uid="{80F0BD7D-40B2-5647-8882-41285D543DCE}">
          <x14:formula1>
            <xm:f>Suvestinė!$C$4:$C$7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26EE-467A-6E43-959C-925FC8596B36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5" t="s">
        <v>137</v>
      </c>
      <c r="B202" s="182" t="s">
        <v>176</v>
      </c>
      <c r="C202" s="183"/>
      <c r="D202" s="183"/>
      <c r="E202" s="183"/>
      <c r="F202" s="184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KZc7Y3jiSFxa45CTMF5OZwFWlj6c41wIEZvtUuhwTnLDuovHSp29tAfOT6nj6cr/8KVg4Uk/K8FsV/vF+obRjw==" saltValue="mn5nBQG9Ca9u83QiO+2GTQ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B54F7D96-1353-D142-B145-4CAC519D9319}">
      <formula1>"Taikomieji (pramoniniai) moksliniai tyrimai,Eksperimentinė plėtra (bandomoji taikomoji veikla)"</formula1>
    </dataValidation>
    <dataValidation type="list" allowBlank="1" showInputMessage="1" showErrorMessage="1" sqref="D1" xr:uid="{C94C9740-21E9-2E4B-82CA-95F51B6F82D1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A60012-899C-9C4C-B630-363829F01581}">
          <x14:formula1>
            <xm:f>Duomenys!$A$2:$A$13</xm:f>
          </x14:formula1>
          <xm:sqref>J6</xm:sqref>
        </x14:dataValidation>
        <x14:dataValidation type="list" allowBlank="1" showInputMessage="1" showErrorMessage="1" xr:uid="{93C3F479-85A5-9C4E-AD54-15A0EB10C275}">
          <x14:formula1>
            <xm:f>Suvestinė!$C$4:$C$7</xm:f>
          </x14:formula1>
          <xm:sqref>D6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7674-5A61-1F49-9BDF-4C8EC494AEB9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6" t="s">
        <v>137</v>
      </c>
      <c r="B202" s="241" t="s">
        <v>176</v>
      </c>
      <c r="C202" s="242"/>
      <c r="D202" s="242"/>
      <c r="E202" s="242"/>
      <c r="F202" s="243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1PYKHknJViqaRWvt+VBqxRH9t9SQMzsH7ycVZd7bQACIQ3zfy45S4bfEpkGGhAHjLZm6CWDI9YPbH4odyVBtLw==" saltValue="AyOV5D8s4Kjq7q0VDHSMTQ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FB755B40-7EC6-C941-9938-9C7E8C6F2827}">
      <formula1>"Taikomieji (pramoniniai) moksliniai tyrimai,Eksperimentinė plėtra (bandomoji taikomoji veikla)"</formula1>
    </dataValidation>
    <dataValidation type="list" allowBlank="1" showInputMessage="1" showErrorMessage="1" sqref="D1" xr:uid="{8974F0D7-D9C5-8F40-BECF-B0D0A386AB9F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2FE5B2-CAB3-674E-A4B1-3985A80935C9}">
          <x14:formula1>
            <xm:f>Duomenys!$A$2:$A$13</xm:f>
          </x14:formula1>
          <xm:sqref>J6</xm:sqref>
        </x14:dataValidation>
        <x14:dataValidation type="list" allowBlank="1" showInputMessage="1" showErrorMessage="1" xr:uid="{59201D97-A69D-C945-B043-F20CCEBCF511}">
          <x14:formula1>
            <xm:f>Suvestinė!$C$4:$C$7</xm:f>
          </x14:formula1>
          <xm:sqref>D6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35BDF-FF47-E24D-9D7D-D483D045D01F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6" t="s">
        <v>137</v>
      </c>
      <c r="B202" s="241" t="s">
        <v>176</v>
      </c>
      <c r="C202" s="242"/>
      <c r="D202" s="242"/>
      <c r="E202" s="242"/>
      <c r="F202" s="243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LmS45OmNEgPyDHZQQH1biT36+i4WVzjciC2b6oIKnaWef4C+zpAlzFnZRa7nJkX+4U8Yyc56qK2XNDg/T9XT9A==" saltValue="tmnGQr2CXVn/bzUMG0CpJQ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EA640815-861C-3A46-B1C8-7726D8B98478}">
      <formula1>"Taikomieji (pramoniniai) moksliniai tyrimai,Eksperimentinė plėtra (bandomoji taikomoji veikla)"</formula1>
    </dataValidation>
    <dataValidation type="list" allowBlank="1" showInputMessage="1" showErrorMessage="1" sqref="D1" xr:uid="{24BDE0E4-386A-6F4E-B2D8-320CC10F69D4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672C45-2007-2E4E-89AC-608E3431CF9D}">
          <x14:formula1>
            <xm:f>Duomenys!$A$2:$A$13</xm:f>
          </x14:formula1>
          <xm:sqref>J6</xm:sqref>
        </x14:dataValidation>
        <x14:dataValidation type="list" allowBlank="1" showInputMessage="1" showErrorMessage="1" xr:uid="{40DB85AC-EBB5-9549-9CC3-E717E7C3EC1A}">
          <x14:formula1>
            <xm:f>Suvestinė!$C$4:$C$7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D2B4-6A18-0B4D-95DB-022AB212AF56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6" t="s">
        <v>137</v>
      </c>
      <c r="B202" s="241" t="s">
        <v>176</v>
      </c>
      <c r="C202" s="242"/>
      <c r="D202" s="242"/>
      <c r="E202" s="242"/>
      <c r="F202" s="243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awqJvrLZfYmojuKnrynjsCTgi9JmV6tqWNSMcUmk8U4thXJyaFvCSETxk1tkjsa82uZrxWBf1wRn88bV6yS7+Q==" saltValue="/RkVAlCsVtf7+vb9zZtQSA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D071F675-68BC-7C40-90A9-0AB6432E038F}">
      <formula1>"Taikomieji (pramoniniai) moksliniai tyrimai,Eksperimentinė plėtra (bandomoji taikomoji veikla)"</formula1>
    </dataValidation>
    <dataValidation type="list" allowBlank="1" showInputMessage="1" showErrorMessage="1" sqref="D1" xr:uid="{2C97E1D6-531D-604E-BF9B-916C16CA6470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3D94CA-AB8D-E24D-8F38-3EAB88F76F0E}">
          <x14:formula1>
            <xm:f>Duomenys!$A$2:$A$13</xm:f>
          </x14:formula1>
          <xm:sqref>J6</xm:sqref>
        </x14:dataValidation>
        <x14:dataValidation type="list" allowBlank="1" showInputMessage="1" showErrorMessage="1" xr:uid="{E4CF8663-DD2A-4640-B93D-160C553B376A}">
          <x14:formula1>
            <xm:f>Suvestinė!$C$4:$C$7</xm:f>
          </x14:formula1>
          <xm:sqref>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D8B2-B852-D74C-8C80-C2DA0CE83E3B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6" t="s">
        <v>137</v>
      </c>
      <c r="B202" s="241" t="s">
        <v>176</v>
      </c>
      <c r="C202" s="242"/>
      <c r="D202" s="242"/>
      <c r="E202" s="242"/>
      <c r="F202" s="243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KolUxGPr0A9N1HiJNmF8spIKEV9j63Xw3tta/0vtmkSyudurHAs18z1YQWeuUAn8QNTy/BSWny8guiOU5PUrpg==" saltValue="5Ycc7RTZ7+ZfxCJEA94gxg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899B8482-3148-7240-AEF9-1F04D30DBFFF}">
      <formula1>"Taikomieji (pramoniniai) moksliniai tyrimai,Eksperimentinė plėtra (bandomoji taikomoji veikla)"</formula1>
    </dataValidation>
    <dataValidation type="list" allowBlank="1" showInputMessage="1" showErrorMessage="1" sqref="D1" xr:uid="{C15F9D6A-2FE9-1647-AAAA-88126034FFFC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624155-C369-184E-9B29-B5AFF425835E}">
          <x14:formula1>
            <xm:f>Duomenys!$A$2:$A$13</xm:f>
          </x14:formula1>
          <xm:sqref>J6</xm:sqref>
        </x14:dataValidation>
        <x14:dataValidation type="list" allowBlank="1" showInputMessage="1" showErrorMessage="1" xr:uid="{0819F776-CA1D-324D-ABE6-FF481EF85395}">
          <x14:formula1>
            <xm:f>Suvestinė!$C$4:$C$7</xm:f>
          </x14:formula1>
          <xm:sqref>D6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5893-8E1B-6448-9489-B547DB564515}">
  <dimension ref="A1:T210"/>
  <sheetViews>
    <sheetView showGridLines="0" zoomScaleNormal="100" workbookViewId="0">
      <pane ySplit="8" topLeftCell="A9" activePane="bottomLeft" state="frozen"/>
      <selection activeCell="B192" sqref="B192:C192"/>
      <selection pane="bottomLeft" activeCell="D6" sqref="D6"/>
    </sheetView>
  </sheetViews>
  <sheetFormatPr baseColWidth="10" defaultColWidth="14.5" defaultRowHeight="15" customHeight="1" x14ac:dyDescent="0.2"/>
  <cols>
    <col min="1" max="1" width="4.6640625" style="92" customWidth="1"/>
    <col min="2" max="2" width="26.1640625" style="92" customWidth="1"/>
    <col min="3" max="3" width="36.6640625" style="92" customWidth="1"/>
    <col min="4" max="8" width="19.5" style="92" customWidth="1"/>
    <col min="9" max="9" width="23.33203125" style="92" customWidth="1"/>
    <col min="10" max="10" width="19.5" style="92" customWidth="1"/>
    <col min="11" max="11" width="46.5" style="92" customWidth="1"/>
    <col min="12" max="12" width="3.5" style="92" customWidth="1"/>
    <col min="13" max="13" width="27.6640625" style="92" customWidth="1"/>
    <col min="14" max="14" width="14.5" style="92" customWidth="1"/>
    <col min="15" max="15" width="16.5" style="92" customWidth="1"/>
    <col min="16" max="17" width="14.5" style="92"/>
    <col min="18" max="18" width="19.83203125" style="92" customWidth="1"/>
    <col min="19" max="19" width="20.5" style="92" customWidth="1"/>
    <col min="20" max="20" width="26.1640625" style="92" customWidth="1"/>
    <col min="21" max="16384" width="14.5" style="92"/>
  </cols>
  <sheetData>
    <row r="1" spans="1:13" ht="28.25" customHeight="1" x14ac:dyDescent="0.2">
      <c r="A1" s="86"/>
      <c r="B1" s="87"/>
      <c r="C1" s="88" t="s">
        <v>26</v>
      </c>
      <c r="D1" s="186"/>
      <c r="E1" s="187"/>
      <c r="F1" s="188"/>
      <c r="G1" s="89"/>
      <c r="H1" s="89"/>
      <c r="I1" s="89"/>
      <c r="J1" s="89"/>
      <c r="K1" s="89"/>
      <c r="L1" s="90"/>
      <c r="M1" s="91"/>
    </row>
    <row r="2" spans="1:13" ht="28.25" customHeight="1" x14ac:dyDescent="0.2">
      <c r="A2" s="24"/>
      <c r="B2" s="25"/>
      <c r="C2" s="26" t="s">
        <v>27</v>
      </c>
      <c r="D2" s="120"/>
      <c r="E2" s="22"/>
      <c r="F2" s="22"/>
      <c r="G2" s="93"/>
      <c r="H2" s="93"/>
      <c r="I2" s="93"/>
      <c r="J2" s="93"/>
      <c r="K2" s="93"/>
      <c r="L2" s="93"/>
      <c r="M2" s="94"/>
    </row>
    <row r="3" spans="1:13" ht="28.25" customHeight="1" x14ac:dyDescent="0.2">
      <c r="A3" s="189" t="s">
        <v>28</v>
      </c>
      <c r="B3" s="190"/>
      <c r="C3" s="191"/>
      <c r="D3" s="119"/>
      <c r="E3" s="21"/>
      <c r="F3" s="21"/>
      <c r="G3" s="21"/>
      <c r="H3" s="21"/>
      <c r="I3" s="21"/>
      <c r="J3" s="21"/>
      <c r="K3" s="21"/>
      <c r="L3" s="93"/>
      <c r="M3" s="94"/>
    </row>
    <row r="4" spans="1:13" ht="28.25" customHeight="1" x14ac:dyDescent="0.2">
      <c r="A4" s="24"/>
      <c r="B4" s="25"/>
      <c r="C4" s="26" t="s">
        <v>29</v>
      </c>
      <c r="D4" s="118"/>
      <c r="E4" s="95"/>
      <c r="F4" s="95"/>
      <c r="H4" s="27"/>
      <c r="I4" s="27" t="s">
        <v>30</v>
      </c>
      <c r="J4" s="96"/>
      <c r="K4" s="93"/>
      <c r="L4" s="93"/>
      <c r="M4" s="94"/>
    </row>
    <row r="5" spans="1:13" ht="28.25" customHeight="1" x14ac:dyDescent="0.2">
      <c r="A5" s="192" t="s">
        <v>31</v>
      </c>
      <c r="B5" s="190"/>
      <c r="C5" s="191"/>
      <c r="D5" s="117" t="str">
        <f xml:space="preserve"> IFERROR(INDEX(Suvestinė!B4:C7,MATCH(D6,Suvestinė!C4:C7,0),1),"")</f>
        <v/>
      </c>
      <c r="E5" s="97"/>
      <c r="F5" s="97"/>
      <c r="G5" s="97"/>
      <c r="H5" s="97"/>
      <c r="I5" s="97"/>
      <c r="J5" s="97"/>
      <c r="K5" s="97"/>
      <c r="L5" s="93"/>
      <c r="M5" s="94"/>
    </row>
    <row r="6" spans="1:13" ht="28.25" customHeight="1" x14ac:dyDescent="0.2">
      <c r="A6" s="24"/>
      <c r="B6" s="25"/>
      <c r="C6" s="26" t="s">
        <v>32</v>
      </c>
      <c r="D6" s="30"/>
      <c r="E6" s="29"/>
      <c r="F6" s="29"/>
      <c r="H6" s="26"/>
      <c r="I6" s="26" t="s">
        <v>33</v>
      </c>
      <c r="J6" s="2">
        <v>0.8</v>
      </c>
      <c r="K6" s="98"/>
      <c r="L6" s="93"/>
      <c r="M6" s="94"/>
    </row>
    <row r="7" spans="1:13" ht="28.25" customHeight="1" x14ac:dyDescent="0.2">
      <c r="A7" s="99"/>
      <c r="B7" s="100"/>
      <c r="C7" s="100"/>
      <c r="D7" s="101"/>
      <c r="E7" s="100"/>
      <c r="F7" s="100"/>
      <c r="G7" s="100"/>
      <c r="H7" s="100"/>
      <c r="I7" s="100"/>
      <c r="J7" s="101"/>
      <c r="K7" s="100"/>
      <c r="L7" s="94"/>
      <c r="M7" s="94"/>
    </row>
    <row r="8" spans="1:13" ht="43.25" customHeight="1" x14ac:dyDescent="0.2">
      <c r="A8" s="3" t="s">
        <v>0</v>
      </c>
      <c r="B8" s="193" t="s">
        <v>2</v>
      </c>
      <c r="C8" s="194"/>
      <c r="D8" s="3" t="s">
        <v>34</v>
      </c>
      <c r="E8" s="3" t="s">
        <v>35</v>
      </c>
      <c r="F8" s="3" t="s">
        <v>36</v>
      </c>
      <c r="G8" s="3" t="s">
        <v>37</v>
      </c>
      <c r="H8" s="3" t="s">
        <v>141</v>
      </c>
      <c r="I8" s="3" t="s">
        <v>146</v>
      </c>
      <c r="J8" s="3" t="s">
        <v>1</v>
      </c>
      <c r="K8" s="3" t="s">
        <v>38</v>
      </c>
      <c r="L8" s="4"/>
      <c r="M8" s="94"/>
    </row>
    <row r="9" spans="1:13" ht="36" customHeight="1" x14ac:dyDescent="0.2">
      <c r="A9" s="5"/>
      <c r="B9" s="195" t="s">
        <v>144</v>
      </c>
      <c r="C9" s="196"/>
      <c r="D9" s="197"/>
      <c r="E9" s="197"/>
      <c r="F9" s="198"/>
      <c r="G9" s="6">
        <f>G10+G21+G32+G43+G69+G120+G191+G202</f>
        <v>0</v>
      </c>
      <c r="H9" s="6">
        <f>H10+H21+H32+H43+H69+H120+H191+H202</f>
        <v>0</v>
      </c>
      <c r="I9" s="6"/>
      <c r="J9" s="6">
        <f>J10+J21+J32+J43+J69+J120+J191+J202</f>
        <v>0</v>
      </c>
      <c r="K9" s="7"/>
      <c r="L9" s="102"/>
      <c r="M9" s="94"/>
    </row>
    <row r="10" spans="1:13" ht="36" customHeight="1" x14ac:dyDescent="0.2">
      <c r="A10" s="8" t="s">
        <v>3</v>
      </c>
      <c r="B10" s="199" t="s">
        <v>4</v>
      </c>
      <c r="C10" s="196"/>
      <c r="D10" s="197"/>
      <c r="E10" s="197"/>
      <c r="F10" s="198"/>
      <c r="G10" s="9">
        <f>SUM(G11:G20)</f>
        <v>0</v>
      </c>
      <c r="H10" s="9">
        <f>SUM(H11:H20)</f>
        <v>0</v>
      </c>
      <c r="I10" s="9"/>
      <c r="J10" s="9">
        <f>SUM(J11:J20)</f>
        <v>0</v>
      </c>
      <c r="K10" s="10"/>
      <c r="L10" s="102"/>
      <c r="M10" s="94"/>
    </row>
    <row r="11" spans="1:13" ht="37.25" customHeight="1" x14ac:dyDescent="0.2">
      <c r="A11" s="11" t="s">
        <v>39</v>
      </c>
      <c r="B11" s="200" t="s">
        <v>2</v>
      </c>
      <c r="C11" s="201"/>
      <c r="D11" s="12"/>
      <c r="E11" s="13"/>
      <c r="F11" s="14"/>
      <c r="G11" s="15">
        <f t="shared" ref="G11:G20" si="0">ROUND(E11*F11,2)</f>
        <v>0</v>
      </c>
      <c r="H11" s="109"/>
      <c r="I11" s="109"/>
      <c r="J11" s="15">
        <f>ROUND((G11+H11)*$J$6,2)</f>
        <v>0</v>
      </c>
      <c r="K11" s="16" t="s">
        <v>38</v>
      </c>
      <c r="L11" s="102"/>
      <c r="M11" s="94"/>
    </row>
    <row r="12" spans="1:13" ht="37.25" customHeight="1" x14ac:dyDescent="0.2">
      <c r="A12" s="11" t="s">
        <v>40</v>
      </c>
      <c r="B12" s="180"/>
      <c r="C12" s="201"/>
      <c r="D12" s="12"/>
      <c r="E12" s="13"/>
      <c r="F12" s="14"/>
      <c r="G12" s="15">
        <f t="shared" si="0"/>
        <v>0</v>
      </c>
      <c r="H12" s="109"/>
      <c r="I12" s="109"/>
      <c r="J12" s="15">
        <f t="shared" ref="J12:J20" si="1">ROUND((G12+H12)*$J$6,2)</f>
        <v>0</v>
      </c>
      <c r="K12" s="17"/>
      <c r="L12" s="102"/>
      <c r="M12" s="94"/>
    </row>
    <row r="13" spans="1:13" ht="37.25" customHeight="1" x14ac:dyDescent="0.2">
      <c r="A13" s="11" t="s">
        <v>41</v>
      </c>
      <c r="B13" s="180"/>
      <c r="C13" s="201"/>
      <c r="D13" s="12"/>
      <c r="E13" s="13"/>
      <c r="F13" s="14"/>
      <c r="G13" s="15">
        <f t="shared" si="0"/>
        <v>0</v>
      </c>
      <c r="H13" s="109"/>
      <c r="I13" s="109"/>
      <c r="J13" s="15">
        <f t="shared" si="1"/>
        <v>0</v>
      </c>
      <c r="K13" s="17"/>
      <c r="L13" s="102"/>
      <c r="M13" s="94"/>
    </row>
    <row r="14" spans="1:13" ht="37.25" customHeight="1" x14ac:dyDescent="0.2">
      <c r="A14" s="11" t="s">
        <v>42</v>
      </c>
      <c r="B14" s="180"/>
      <c r="C14" s="201"/>
      <c r="D14" s="12"/>
      <c r="E14" s="13"/>
      <c r="F14" s="14"/>
      <c r="G14" s="15">
        <f t="shared" si="0"/>
        <v>0</v>
      </c>
      <c r="H14" s="109"/>
      <c r="I14" s="109"/>
      <c r="J14" s="15">
        <f t="shared" si="1"/>
        <v>0</v>
      </c>
      <c r="K14" s="17"/>
      <c r="L14" s="102"/>
      <c r="M14" s="94"/>
    </row>
    <row r="15" spans="1:13" ht="37.25" customHeight="1" x14ac:dyDescent="0.2">
      <c r="A15" s="11" t="s">
        <v>43</v>
      </c>
      <c r="B15" s="180"/>
      <c r="C15" s="201"/>
      <c r="D15" s="12"/>
      <c r="E15" s="13"/>
      <c r="F15" s="14"/>
      <c r="G15" s="15">
        <f t="shared" si="0"/>
        <v>0</v>
      </c>
      <c r="H15" s="109"/>
      <c r="I15" s="109"/>
      <c r="J15" s="15">
        <f t="shared" si="1"/>
        <v>0</v>
      </c>
      <c r="K15" s="17"/>
      <c r="L15" s="102"/>
      <c r="M15" s="94"/>
    </row>
    <row r="16" spans="1:13" ht="37.25" customHeight="1" x14ac:dyDescent="0.2">
      <c r="A16" s="11" t="s">
        <v>44</v>
      </c>
      <c r="B16" s="180"/>
      <c r="C16" s="201"/>
      <c r="D16" s="12"/>
      <c r="E16" s="13"/>
      <c r="F16" s="14"/>
      <c r="G16" s="15">
        <f t="shared" si="0"/>
        <v>0</v>
      </c>
      <c r="H16" s="109"/>
      <c r="I16" s="109"/>
      <c r="J16" s="15">
        <f t="shared" si="1"/>
        <v>0</v>
      </c>
      <c r="K16" s="17"/>
      <c r="L16" s="102"/>
      <c r="M16" s="94"/>
    </row>
    <row r="17" spans="1:13" ht="37.25" customHeight="1" x14ac:dyDescent="0.2">
      <c r="A17" s="11" t="s">
        <v>45</v>
      </c>
      <c r="B17" s="180"/>
      <c r="C17" s="201"/>
      <c r="D17" s="12"/>
      <c r="E17" s="13"/>
      <c r="F17" s="14"/>
      <c r="G17" s="15">
        <f t="shared" si="0"/>
        <v>0</v>
      </c>
      <c r="H17" s="109"/>
      <c r="I17" s="109"/>
      <c r="J17" s="15">
        <f t="shared" si="1"/>
        <v>0</v>
      </c>
      <c r="K17" s="17"/>
      <c r="L17" s="102"/>
      <c r="M17" s="94"/>
    </row>
    <row r="18" spans="1:13" ht="37.25" customHeight="1" x14ac:dyDescent="0.2">
      <c r="A18" s="11" t="s">
        <v>46</v>
      </c>
      <c r="B18" s="180"/>
      <c r="C18" s="201"/>
      <c r="D18" s="12"/>
      <c r="E18" s="13"/>
      <c r="F18" s="14"/>
      <c r="G18" s="15">
        <f t="shared" si="0"/>
        <v>0</v>
      </c>
      <c r="H18" s="109"/>
      <c r="I18" s="109"/>
      <c r="J18" s="15">
        <f t="shared" si="1"/>
        <v>0</v>
      </c>
      <c r="K18" s="17"/>
      <c r="L18" s="102"/>
      <c r="M18" s="94"/>
    </row>
    <row r="19" spans="1:13" ht="37.25" customHeight="1" x14ac:dyDescent="0.2">
      <c r="A19" s="11" t="s">
        <v>47</v>
      </c>
      <c r="B19" s="180"/>
      <c r="C19" s="201"/>
      <c r="D19" s="12"/>
      <c r="E19" s="13"/>
      <c r="F19" s="14"/>
      <c r="G19" s="15">
        <f t="shared" si="0"/>
        <v>0</v>
      </c>
      <c r="H19" s="109"/>
      <c r="I19" s="109"/>
      <c r="J19" s="15">
        <f t="shared" si="1"/>
        <v>0</v>
      </c>
      <c r="K19" s="17"/>
      <c r="L19" s="102"/>
      <c r="M19" s="94"/>
    </row>
    <row r="20" spans="1:13" ht="37.25" customHeight="1" x14ac:dyDescent="0.2">
      <c r="A20" s="11" t="s">
        <v>48</v>
      </c>
      <c r="B20" s="180"/>
      <c r="C20" s="201"/>
      <c r="D20" s="12"/>
      <c r="E20" s="13"/>
      <c r="F20" s="14"/>
      <c r="G20" s="15">
        <f t="shared" si="0"/>
        <v>0</v>
      </c>
      <c r="H20" s="109"/>
      <c r="I20" s="109"/>
      <c r="J20" s="15">
        <f t="shared" si="1"/>
        <v>0</v>
      </c>
      <c r="K20" s="17"/>
      <c r="L20" s="102"/>
      <c r="M20" s="94"/>
    </row>
    <row r="21" spans="1:13" ht="37.25" customHeight="1" x14ac:dyDescent="0.2">
      <c r="A21" s="8" t="s">
        <v>5</v>
      </c>
      <c r="B21" s="199" t="s">
        <v>49</v>
      </c>
      <c r="C21" s="196"/>
      <c r="D21" s="197"/>
      <c r="E21" s="197"/>
      <c r="F21" s="198"/>
      <c r="G21" s="9">
        <f>SUM(G22:G31)</f>
        <v>0</v>
      </c>
      <c r="H21" s="9">
        <f t="shared" ref="H21" si="2">SUM(H22:H31)</f>
        <v>0</v>
      </c>
      <c r="I21" s="9"/>
      <c r="J21" s="9">
        <f>SUM(J22:J31)</f>
        <v>0</v>
      </c>
      <c r="K21" s="10"/>
      <c r="L21" s="102"/>
      <c r="M21" s="94"/>
    </row>
    <row r="22" spans="1:13" ht="37.25" customHeight="1" x14ac:dyDescent="0.2">
      <c r="A22" s="11" t="s">
        <v>50</v>
      </c>
      <c r="B22" s="200" t="s">
        <v>51</v>
      </c>
      <c r="C22" s="201"/>
      <c r="D22" s="12"/>
      <c r="E22" s="13"/>
      <c r="F22" s="14"/>
      <c r="G22" s="15">
        <f t="shared" ref="G22:G31" si="3">ROUND(E22*F22,2)</f>
        <v>0</v>
      </c>
      <c r="H22" s="109"/>
      <c r="I22" s="109"/>
      <c r="J22" s="15">
        <f>ROUND((G22+H22)*$J$6,2)</f>
        <v>0</v>
      </c>
      <c r="K22" s="17"/>
      <c r="L22" s="102"/>
      <c r="M22" s="94"/>
    </row>
    <row r="23" spans="1:13" ht="37.25" customHeight="1" x14ac:dyDescent="0.2">
      <c r="A23" s="11" t="s">
        <v>52</v>
      </c>
      <c r="B23" s="180"/>
      <c r="C23" s="201"/>
      <c r="D23" s="12"/>
      <c r="E23" s="13"/>
      <c r="F23" s="14"/>
      <c r="G23" s="15">
        <f t="shared" si="3"/>
        <v>0</v>
      </c>
      <c r="H23" s="109"/>
      <c r="I23" s="109"/>
      <c r="J23" s="15">
        <f t="shared" ref="J23:J31" si="4">ROUND((G23+H23)*$J$6,2)</f>
        <v>0</v>
      </c>
      <c r="K23" s="17"/>
      <c r="L23" s="102"/>
      <c r="M23" s="94"/>
    </row>
    <row r="24" spans="1:13" ht="37.25" customHeight="1" x14ac:dyDescent="0.2">
      <c r="A24" s="11" t="s">
        <v>53</v>
      </c>
      <c r="B24" s="180"/>
      <c r="C24" s="201"/>
      <c r="D24" s="12"/>
      <c r="E24" s="13"/>
      <c r="F24" s="14"/>
      <c r="G24" s="15">
        <f t="shared" si="3"/>
        <v>0</v>
      </c>
      <c r="H24" s="109"/>
      <c r="I24" s="109"/>
      <c r="J24" s="15">
        <f t="shared" si="4"/>
        <v>0</v>
      </c>
      <c r="K24" s="17"/>
      <c r="L24" s="102"/>
      <c r="M24" s="94"/>
    </row>
    <row r="25" spans="1:13" ht="37.25" customHeight="1" x14ac:dyDescent="0.2">
      <c r="A25" s="11" t="s">
        <v>54</v>
      </c>
      <c r="B25" s="180"/>
      <c r="C25" s="201"/>
      <c r="D25" s="12"/>
      <c r="E25" s="13"/>
      <c r="F25" s="14"/>
      <c r="G25" s="15">
        <f t="shared" si="3"/>
        <v>0</v>
      </c>
      <c r="H25" s="109"/>
      <c r="I25" s="109"/>
      <c r="J25" s="15">
        <f t="shared" si="4"/>
        <v>0</v>
      </c>
      <c r="K25" s="17"/>
      <c r="L25" s="102"/>
      <c r="M25" s="94"/>
    </row>
    <row r="26" spans="1:13" ht="37.25" customHeight="1" x14ac:dyDescent="0.2">
      <c r="A26" s="11" t="s">
        <v>55</v>
      </c>
      <c r="B26" s="180"/>
      <c r="C26" s="201"/>
      <c r="D26" s="12"/>
      <c r="E26" s="13"/>
      <c r="F26" s="14"/>
      <c r="G26" s="15">
        <f t="shared" si="3"/>
        <v>0</v>
      </c>
      <c r="H26" s="109"/>
      <c r="I26" s="109"/>
      <c r="J26" s="15">
        <f t="shared" si="4"/>
        <v>0</v>
      </c>
      <c r="K26" s="17"/>
      <c r="L26" s="102"/>
      <c r="M26" s="94"/>
    </row>
    <row r="27" spans="1:13" ht="37.25" customHeight="1" x14ac:dyDescent="0.2">
      <c r="A27" s="11" t="s">
        <v>56</v>
      </c>
      <c r="B27" s="180"/>
      <c r="C27" s="201"/>
      <c r="D27" s="12"/>
      <c r="E27" s="13"/>
      <c r="F27" s="14"/>
      <c r="G27" s="15">
        <f t="shared" si="3"/>
        <v>0</v>
      </c>
      <c r="H27" s="109"/>
      <c r="I27" s="109"/>
      <c r="J27" s="15">
        <f t="shared" si="4"/>
        <v>0</v>
      </c>
      <c r="K27" s="17"/>
      <c r="L27" s="102"/>
      <c r="M27" s="94"/>
    </row>
    <row r="28" spans="1:13" ht="37.25" customHeight="1" x14ac:dyDescent="0.2">
      <c r="A28" s="11" t="s">
        <v>57</v>
      </c>
      <c r="B28" s="180"/>
      <c r="C28" s="201"/>
      <c r="D28" s="12"/>
      <c r="E28" s="13"/>
      <c r="F28" s="14"/>
      <c r="G28" s="15">
        <f t="shared" si="3"/>
        <v>0</v>
      </c>
      <c r="H28" s="109"/>
      <c r="I28" s="109"/>
      <c r="J28" s="15">
        <f t="shared" si="4"/>
        <v>0</v>
      </c>
      <c r="K28" s="17"/>
      <c r="L28" s="102"/>
      <c r="M28" s="94"/>
    </row>
    <row r="29" spans="1:13" ht="37.25" customHeight="1" x14ac:dyDescent="0.2">
      <c r="A29" s="11" t="s">
        <v>58</v>
      </c>
      <c r="B29" s="180"/>
      <c r="C29" s="201"/>
      <c r="D29" s="12"/>
      <c r="E29" s="13"/>
      <c r="F29" s="14"/>
      <c r="G29" s="15">
        <f t="shared" si="3"/>
        <v>0</v>
      </c>
      <c r="H29" s="109"/>
      <c r="I29" s="109"/>
      <c r="J29" s="15">
        <f t="shared" si="4"/>
        <v>0</v>
      </c>
      <c r="K29" s="17"/>
      <c r="L29" s="102"/>
      <c r="M29" s="94"/>
    </row>
    <row r="30" spans="1:13" ht="37.25" customHeight="1" x14ac:dyDescent="0.2">
      <c r="A30" s="11" t="s">
        <v>59</v>
      </c>
      <c r="B30" s="180"/>
      <c r="C30" s="201"/>
      <c r="D30" s="12"/>
      <c r="E30" s="13"/>
      <c r="F30" s="14"/>
      <c r="G30" s="15">
        <f t="shared" si="3"/>
        <v>0</v>
      </c>
      <c r="H30" s="109"/>
      <c r="I30" s="109"/>
      <c r="J30" s="15">
        <f t="shared" si="4"/>
        <v>0</v>
      </c>
      <c r="K30" s="17"/>
      <c r="L30" s="102"/>
      <c r="M30" s="94"/>
    </row>
    <row r="31" spans="1:13" ht="37.25" customHeight="1" x14ac:dyDescent="0.2">
      <c r="A31" s="11" t="s">
        <v>60</v>
      </c>
      <c r="B31" s="180"/>
      <c r="C31" s="201"/>
      <c r="D31" s="12"/>
      <c r="E31" s="13"/>
      <c r="F31" s="14"/>
      <c r="G31" s="15">
        <f t="shared" si="3"/>
        <v>0</v>
      </c>
      <c r="H31" s="109"/>
      <c r="I31" s="109"/>
      <c r="J31" s="15">
        <f t="shared" si="4"/>
        <v>0</v>
      </c>
      <c r="K31" s="17"/>
      <c r="L31" s="102"/>
      <c r="M31" s="94"/>
    </row>
    <row r="32" spans="1:13" ht="37.25" customHeight="1" x14ac:dyDescent="0.2">
      <c r="A32" s="8" t="s">
        <v>7</v>
      </c>
      <c r="B32" s="199" t="s">
        <v>8</v>
      </c>
      <c r="C32" s="202"/>
      <c r="D32" s="202"/>
      <c r="E32" s="202"/>
      <c r="F32" s="203"/>
      <c r="G32" s="9">
        <f>SUM(G33:G42)</f>
        <v>0</v>
      </c>
      <c r="H32" s="9">
        <f t="shared" ref="H32" si="5">SUM(H33:H42)</f>
        <v>0</v>
      </c>
      <c r="I32" s="9"/>
      <c r="J32" s="9">
        <f>SUM(J33:J42)</f>
        <v>0</v>
      </c>
      <c r="K32" s="10"/>
      <c r="L32" s="102"/>
      <c r="M32" s="94"/>
    </row>
    <row r="33" spans="1:13" ht="37.25" customHeight="1" x14ac:dyDescent="0.2">
      <c r="A33" s="11" t="s">
        <v>61</v>
      </c>
      <c r="B33" s="200" t="s">
        <v>51</v>
      </c>
      <c r="C33" s="204"/>
      <c r="D33" s="12"/>
      <c r="E33" s="13"/>
      <c r="F33" s="14"/>
      <c r="G33" s="15">
        <f t="shared" ref="G33:G42" si="6">ROUND(E33*F33,2)</f>
        <v>0</v>
      </c>
      <c r="H33" s="109"/>
      <c r="I33" s="109"/>
      <c r="J33" s="15">
        <f>ROUND((G33+H33)*$J$6,2)</f>
        <v>0</v>
      </c>
      <c r="K33" s="16" t="s">
        <v>38</v>
      </c>
      <c r="L33" s="102"/>
      <c r="M33" s="94"/>
    </row>
    <row r="34" spans="1:13" ht="37.25" customHeight="1" x14ac:dyDescent="0.2">
      <c r="A34" s="11" t="s">
        <v>62</v>
      </c>
      <c r="B34" s="180"/>
      <c r="C34" s="181"/>
      <c r="D34" s="12"/>
      <c r="E34" s="13"/>
      <c r="F34" s="14"/>
      <c r="G34" s="15">
        <f t="shared" si="6"/>
        <v>0</v>
      </c>
      <c r="H34" s="109"/>
      <c r="I34" s="109"/>
      <c r="J34" s="15">
        <f t="shared" ref="J34:J42" si="7">ROUND((G34+H34)*$J$6,2)</f>
        <v>0</v>
      </c>
      <c r="K34" s="17"/>
      <c r="L34" s="102"/>
      <c r="M34" s="94"/>
    </row>
    <row r="35" spans="1:13" ht="37.25" customHeight="1" x14ac:dyDescent="0.2">
      <c r="A35" s="11" t="s">
        <v>63</v>
      </c>
      <c r="B35" s="180"/>
      <c r="C35" s="181"/>
      <c r="D35" s="12"/>
      <c r="E35" s="13"/>
      <c r="F35" s="14"/>
      <c r="G35" s="15">
        <f t="shared" si="6"/>
        <v>0</v>
      </c>
      <c r="H35" s="109"/>
      <c r="I35" s="109"/>
      <c r="J35" s="15">
        <f t="shared" si="7"/>
        <v>0</v>
      </c>
      <c r="K35" s="17"/>
      <c r="L35" s="102"/>
      <c r="M35" s="94"/>
    </row>
    <row r="36" spans="1:13" ht="37.25" customHeight="1" x14ac:dyDescent="0.2">
      <c r="A36" s="11" t="s">
        <v>64</v>
      </c>
      <c r="B36" s="180"/>
      <c r="C36" s="181"/>
      <c r="D36" s="12"/>
      <c r="E36" s="13"/>
      <c r="F36" s="14"/>
      <c r="G36" s="15">
        <f t="shared" si="6"/>
        <v>0</v>
      </c>
      <c r="H36" s="109"/>
      <c r="I36" s="109"/>
      <c r="J36" s="15">
        <f t="shared" si="7"/>
        <v>0</v>
      </c>
      <c r="K36" s="17"/>
      <c r="L36" s="102"/>
      <c r="M36" s="94"/>
    </row>
    <row r="37" spans="1:13" ht="37.25" customHeight="1" x14ac:dyDescent="0.2">
      <c r="A37" s="11" t="s">
        <v>65</v>
      </c>
      <c r="B37" s="180"/>
      <c r="C37" s="181"/>
      <c r="D37" s="12"/>
      <c r="E37" s="13"/>
      <c r="F37" s="14"/>
      <c r="G37" s="15">
        <f t="shared" si="6"/>
        <v>0</v>
      </c>
      <c r="H37" s="109"/>
      <c r="I37" s="109"/>
      <c r="J37" s="15">
        <f t="shared" si="7"/>
        <v>0</v>
      </c>
      <c r="K37" s="17"/>
      <c r="L37" s="102"/>
      <c r="M37" s="94"/>
    </row>
    <row r="38" spans="1:13" ht="37.25" customHeight="1" x14ac:dyDescent="0.2">
      <c r="A38" s="11" t="s">
        <v>66</v>
      </c>
      <c r="B38" s="180"/>
      <c r="C38" s="181"/>
      <c r="D38" s="12"/>
      <c r="E38" s="13"/>
      <c r="F38" s="14"/>
      <c r="G38" s="15">
        <f t="shared" si="6"/>
        <v>0</v>
      </c>
      <c r="H38" s="109"/>
      <c r="I38" s="109"/>
      <c r="J38" s="15">
        <f t="shared" si="7"/>
        <v>0</v>
      </c>
      <c r="K38" s="17"/>
      <c r="L38" s="102"/>
      <c r="M38" s="94"/>
    </row>
    <row r="39" spans="1:13" ht="37.25" customHeight="1" x14ac:dyDescent="0.2">
      <c r="A39" s="11" t="s">
        <v>67</v>
      </c>
      <c r="B39" s="180"/>
      <c r="C39" s="181"/>
      <c r="D39" s="12"/>
      <c r="E39" s="13"/>
      <c r="F39" s="14"/>
      <c r="G39" s="15">
        <f t="shared" si="6"/>
        <v>0</v>
      </c>
      <c r="H39" s="109"/>
      <c r="I39" s="109"/>
      <c r="J39" s="15">
        <f t="shared" si="7"/>
        <v>0</v>
      </c>
      <c r="K39" s="17"/>
      <c r="L39" s="102"/>
      <c r="M39" s="94"/>
    </row>
    <row r="40" spans="1:13" ht="37.25" customHeight="1" x14ac:dyDescent="0.2">
      <c r="A40" s="11" t="s">
        <v>68</v>
      </c>
      <c r="B40" s="180"/>
      <c r="C40" s="181"/>
      <c r="D40" s="12"/>
      <c r="E40" s="13"/>
      <c r="F40" s="14"/>
      <c r="G40" s="15">
        <f t="shared" si="6"/>
        <v>0</v>
      </c>
      <c r="H40" s="109"/>
      <c r="I40" s="109"/>
      <c r="J40" s="15">
        <f t="shared" si="7"/>
        <v>0</v>
      </c>
      <c r="K40" s="17"/>
      <c r="L40" s="102"/>
      <c r="M40" s="94"/>
    </row>
    <row r="41" spans="1:13" ht="37.25" customHeight="1" x14ac:dyDescent="0.2">
      <c r="A41" s="11" t="s">
        <v>69</v>
      </c>
      <c r="B41" s="180"/>
      <c r="C41" s="181"/>
      <c r="D41" s="12"/>
      <c r="E41" s="13"/>
      <c r="F41" s="14"/>
      <c r="G41" s="15">
        <f t="shared" si="6"/>
        <v>0</v>
      </c>
      <c r="H41" s="109"/>
      <c r="I41" s="109"/>
      <c r="J41" s="15">
        <f t="shared" si="7"/>
        <v>0</v>
      </c>
      <c r="K41" s="17"/>
      <c r="L41" s="102"/>
      <c r="M41" s="94"/>
    </row>
    <row r="42" spans="1:13" ht="37.25" customHeight="1" x14ac:dyDescent="0.2">
      <c r="A42" s="11" t="s">
        <v>70</v>
      </c>
      <c r="B42" s="180"/>
      <c r="C42" s="181"/>
      <c r="D42" s="12"/>
      <c r="E42" s="13"/>
      <c r="F42" s="14"/>
      <c r="G42" s="15">
        <f t="shared" si="6"/>
        <v>0</v>
      </c>
      <c r="H42" s="109"/>
      <c r="I42" s="109"/>
      <c r="J42" s="15">
        <f t="shared" si="7"/>
        <v>0</v>
      </c>
      <c r="K42" s="17"/>
      <c r="L42" s="102"/>
      <c r="M42" s="94"/>
    </row>
    <row r="43" spans="1:13" ht="37.25" customHeight="1" x14ac:dyDescent="0.2">
      <c r="A43" s="8" t="s">
        <v>9</v>
      </c>
      <c r="B43" s="199" t="s">
        <v>71</v>
      </c>
      <c r="C43" s="196"/>
      <c r="D43" s="197"/>
      <c r="E43" s="197"/>
      <c r="F43" s="198"/>
      <c r="G43" s="9">
        <f>SUM(G44:G68)</f>
        <v>0</v>
      </c>
      <c r="H43" s="9">
        <f>SUM(H44:H68)</f>
        <v>0</v>
      </c>
      <c r="I43" s="9"/>
      <c r="J43" s="9">
        <f>SUM(J44:J68)</f>
        <v>0</v>
      </c>
      <c r="K43" s="10"/>
      <c r="L43" s="102"/>
      <c r="M43" s="94"/>
    </row>
    <row r="44" spans="1:13" ht="37.25" customHeight="1" x14ac:dyDescent="0.2">
      <c r="A44" s="11" t="s">
        <v>72</v>
      </c>
      <c r="B44" s="200" t="s">
        <v>2</v>
      </c>
      <c r="C44" s="201"/>
      <c r="D44" s="12"/>
      <c r="E44" s="13"/>
      <c r="F44" s="14"/>
      <c r="G44" s="15">
        <f t="shared" ref="G44:G68" si="8">ROUND(E44*F44,2)</f>
        <v>0</v>
      </c>
      <c r="H44" s="109"/>
      <c r="I44" s="109"/>
      <c r="J44" s="15">
        <f>ROUND((G44+H44)*$J$6,2)</f>
        <v>0</v>
      </c>
      <c r="K44" s="16" t="s">
        <v>38</v>
      </c>
      <c r="L44" s="102"/>
      <c r="M44" s="94"/>
    </row>
    <row r="45" spans="1:13" ht="37.25" customHeight="1" x14ac:dyDescent="0.2">
      <c r="A45" s="11" t="s">
        <v>73</v>
      </c>
      <c r="B45" s="180"/>
      <c r="C45" s="201"/>
      <c r="D45" s="12"/>
      <c r="E45" s="13"/>
      <c r="F45" s="14"/>
      <c r="G45" s="15">
        <f t="shared" si="8"/>
        <v>0</v>
      </c>
      <c r="H45" s="109"/>
      <c r="I45" s="109"/>
      <c r="J45" s="15">
        <f t="shared" ref="J45:J68" si="9">ROUND((G45+H45)*$J$6,2)</f>
        <v>0</v>
      </c>
      <c r="K45" s="17"/>
      <c r="L45" s="102"/>
      <c r="M45" s="94"/>
    </row>
    <row r="46" spans="1:13" ht="37.25" customHeight="1" x14ac:dyDescent="0.2">
      <c r="A46" s="11" t="s">
        <v>74</v>
      </c>
      <c r="B46" s="180"/>
      <c r="C46" s="201"/>
      <c r="D46" s="12"/>
      <c r="E46" s="13"/>
      <c r="F46" s="14"/>
      <c r="G46" s="15">
        <f t="shared" si="8"/>
        <v>0</v>
      </c>
      <c r="H46" s="109"/>
      <c r="I46" s="109"/>
      <c r="J46" s="15">
        <f t="shared" si="9"/>
        <v>0</v>
      </c>
      <c r="K46" s="17"/>
      <c r="L46" s="102"/>
      <c r="M46" s="94"/>
    </row>
    <row r="47" spans="1:13" ht="37.25" customHeight="1" x14ac:dyDescent="0.2">
      <c r="A47" s="11" t="s">
        <v>75</v>
      </c>
      <c r="B47" s="180"/>
      <c r="C47" s="201"/>
      <c r="D47" s="12"/>
      <c r="E47" s="13"/>
      <c r="F47" s="14"/>
      <c r="G47" s="15">
        <f t="shared" si="8"/>
        <v>0</v>
      </c>
      <c r="H47" s="109"/>
      <c r="I47" s="109"/>
      <c r="J47" s="15">
        <f t="shared" si="9"/>
        <v>0</v>
      </c>
      <c r="K47" s="17"/>
      <c r="L47" s="102"/>
      <c r="M47" s="94"/>
    </row>
    <row r="48" spans="1:13" ht="37.25" customHeight="1" x14ac:dyDescent="0.2">
      <c r="A48" s="11" t="s">
        <v>76</v>
      </c>
      <c r="B48" s="180"/>
      <c r="C48" s="201"/>
      <c r="D48" s="12"/>
      <c r="E48" s="13"/>
      <c r="F48" s="14"/>
      <c r="G48" s="15">
        <f t="shared" si="8"/>
        <v>0</v>
      </c>
      <c r="H48" s="109"/>
      <c r="I48" s="109"/>
      <c r="J48" s="15">
        <f t="shared" si="9"/>
        <v>0</v>
      </c>
      <c r="K48" s="17"/>
      <c r="L48" s="102"/>
      <c r="M48" s="94"/>
    </row>
    <row r="49" spans="1:13" ht="37.25" customHeight="1" x14ac:dyDescent="0.2">
      <c r="A49" s="11" t="s">
        <v>77</v>
      </c>
      <c r="B49" s="180"/>
      <c r="C49" s="201"/>
      <c r="D49" s="12"/>
      <c r="E49" s="13"/>
      <c r="F49" s="14"/>
      <c r="G49" s="15">
        <f t="shared" si="8"/>
        <v>0</v>
      </c>
      <c r="H49" s="109"/>
      <c r="I49" s="109"/>
      <c r="J49" s="15">
        <f t="shared" si="9"/>
        <v>0</v>
      </c>
      <c r="K49" s="17"/>
      <c r="L49" s="102"/>
      <c r="M49" s="94"/>
    </row>
    <row r="50" spans="1:13" ht="37.25" customHeight="1" x14ac:dyDescent="0.2">
      <c r="A50" s="11" t="s">
        <v>78</v>
      </c>
      <c r="B50" s="180"/>
      <c r="C50" s="201"/>
      <c r="D50" s="12"/>
      <c r="E50" s="13"/>
      <c r="F50" s="14"/>
      <c r="G50" s="15">
        <f t="shared" si="8"/>
        <v>0</v>
      </c>
      <c r="H50" s="109"/>
      <c r="I50" s="109"/>
      <c r="J50" s="15">
        <f t="shared" si="9"/>
        <v>0</v>
      </c>
      <c r="K50" s="17"/>
      <c r="L50" s="102"/>
      <c r="M50" s="94"/>
    </row>
    <row r="51" spans="1:13" ht="37.25" customHeight="1" x14ac:dyDescent="0.2">
      <c r="A51" s="11" t="s">
        <v>79</v>
      </c>
      <c r="B51" s="180"/>
      <c r="C51" s="201"/>
      <c r="D51" s="12"/>
      <c r="E51" s="13"/>
      <c r="F51" s="14"/>
      <c r="G51" s="15">
        <f t="shared" si="8"/>
        <v>0</v>
      </c>
      <c r="H51" s="109"/>
      <c r="I51" s="109"/>
      <c r="J51" s="15">
        <f t="shared" si="9"/>
        <v>0</v>
      </c>
      <c r="K51" s="17"/>
      <c r="L51" s="102"/>
      <c r="M51" s="94"/>
    </row>
    <row r="52" spans="1:13" ht="37.25" customHeight="1" x14ac:dyDescent="0.2">
      <c r="A52" s="11" t="s">
        <v>80</v>
      </c>
      <c r="B52" s="180"/>
      <c r="C52" s="201"/>
      <c r="D52" s="12"/>
      <c r="E52" s="13"/>
      <c r="F52" s="14"/>
      <c r="G52" s="15">
        <f t="shared" si="8"/>
        <v>0</v>
      </c>
      <c r="H52" s="109"/>
      <c r="I52" s="109"/>
      <c r="J52" s="15">
        <f t="shared" si="9"/>
        <v>0</v>
      </c>
      <c r="K52" s="17"/>
      <c r="L52" s="102"/>
      <c r="M52" s="94"/>
    </row>
    <row r="53" spans="1:13" ht="37.25" customHeight="1" x14ac:dyDescent="0.2">
      <c r="A53" s="11" t="s">
        <v>81</v>
      </c>
      <c r="B53" s="180"/>
      <c r="C53" s="201"/>
      <c r="D53" s="12"/>
      <c r="E53" s="13"/>
      <c r="F53" s="14"/>
      <c r="G53" s="15">
        <f t="shared" si="8"/>
        <v>0</v>
      </c>
      <c r="H53" s="109"/>
      <c r="I53" s="109"/>
      <c r="J53" s="15">
        <f t="shared" si="9"/>
        <v>0</v>
      </c>
      <c r="K53" s="17"/>
      <c r="L53" s="102"/>
      <c r="M53" s="94"/>
    </row>
    <row r="54" spans="1:13" ht="37.25" customHeight="1" x14ac:dyDescent="0.2">
      <c r="A54" s="11" t="s">
        <v>82</v>
      </c>
      <c r="B54" s="180"/>
      <c r="C54" s="201"/>
      <c r="D54" s="12"/>
      <c r="E54" s="13"/>
      <c r="F54" s="14"/>
      <c r="G54" s="15">
        <f t="shared" si="8"/>
        <v>0</v>
      </c>
      <c r="H54" s="109"/>
      <c r="I54" s="109"/>
      <c r="J54" s="15">
        <f t="shared" si="9"/>
        <v>0</v>
      </c>
      <c r="K54" s="17"/>
      <c r="L54" s="102"/>
      <c r="M54" s="94"/>
    </row>
    <row r="55" spans="1:13" ht="37.25" customHeight="1" x14ac:dyDescent="0.2">
      <c r="A55" s="11" t="s">
        <v>83</v>
      </c>
      <c r="B55" s="180"/>
      <c r="C55" s="201"/>
      <c r="D55" s="12"/>
      <c r="E55" s="13"/>
      <c r="F55" s="14"/>
      <c r="G55" s="15">
        <f t="shared" si="8"/>
        <v>0</v>
      </c>
      <c r="H55" s="109"/>
      <c r="I55" s="109"/>
      <c r="J55" s="15">
        <f t="shared" si="9"/>
        <v>0</v>
      </c>
      <c r="K55" s="17"/>
      <c r="L55" s="102"/>
      <c r="M55" s="94"/>
    </row>
    <row r="56" spans="1:13" ht="37.25" customHeight="1" x14ac:dyDescent="0.2">
      <c r="A56" s="11" t="s">
        <v>84</v>
      </c>
      <c r="B56" s="180"/>
      <c r="C56" s="201"/>
      <c r="D56" s="12"/>
      <c r="E56" s="13"/>
      <c r="F56" s="14"/>
      <c r="G56" s="15">
        <f t="shared" si="8"/>
        <v>0</v>
      </c>
      <c r="H56" s="109"/>
      <c r="I56" s="109"/>
      <c r="J56" s="15">
        <f t="shared" si="9"/>
        <v>0</v>
      </c>
      <c r="K56" s="17"/>
      <c r="L56" s="102"/>
      <c r="M56" s="94"/>
    </row>
    <row r="57" spans="1:13" ht="37.25" customHeight="1" x14ac:dyDescent="0.2">
      <c r="A57" s="11" t="s">
        <v>85</v>
      </c>
      <c r="B57" s="180"/>
      <c r="C57" s="201"/>
      <c r="D57" s="12"/>
      <c r="E57" s="13"/>
      <c r="F57" s="14"/>
      <c r="G57" s="15">
        <f t="shared" si="8"/>
        <v>0</v>
      </c>
      <c r="H57" s="109"/>
      <c r="I57" s="109"/>
      <c r="J57" s="15">
        <f t="shared" si="9"/>
        <v>0</v>
      </c>
      <c r="K57" s="17"/>
      <c r="L57" s="102"/>
      <c r="M57" s="94"/>
    </row>
    <row r="58" spans="1:13" ht="37.25" customHeight="1" x14ac:dyDescent="0.2">
      <c r="A58" s="11" t="s">
        <v>86</v>
      </c>
      <c r="B58" s="180"/>
      <c r="C58" s="201"/>
      <c r="D58" s="12"/>
      <c r="E58" s="13"/>
      <c r="F58" s="14"/>
      <c r="G58" s="15">
        <f t="shared" si="8"/>
        <v>0</v>
      </c>
      <c r="H58" s="109"/>
      <c r="I58" s="109"/>
      <c r="J58" s="15">
        <f t="shared" si="9"/>
        <v>0</v>
      </c>
      <c r="K58" s="17"/>
      <c r="L58" s="102"/>
      <c r="M58" s="94"/>
    </row>
    <row r="59" spans="1:13" ht="37.25" customHeight="1" x14ac:dyDescent="0.2">
      <c r="A59" s="11" t="s">
        <v>87</v>
      </c>
      <c r="B59" s="180"/>
      <c r="C59" s="201"/>
      <c r="D59" s="12"/>
      <c r="E59" s="13"/>
      <c r="F59" s="14"/>
      <c r="G59" s="15">
        <f t="shared" si="8"/>
        <v>0</v>
      </c>
      <c r="H59" s="109"/>
      <c r="I59" s="109"/>
      <c r="J59" s="15">
        <f t="shared" si="9"/>
        <v>0</v>
      </c>
      <c r="K59" s="17"/>
      <c r="L59" s="102"/>
      <c r="M59" s="94"/>
    </row>
    <row r="60" spans="1:13" ht="37.25" customHeight="1" x14ac:dyDescent="0.2">
      <c r="A60" s="11" t="s">
        <v>88</v>
      </c>
      <c r="B60" s="180"/>
      <c r="C60" s="201"/>
      <c r="D60" s="12"/>
      <c r="E60" s="13"/>
      <c r="F60" s="14"/>
      <c r="G60" s="15">
        <f t="shared" si="8"/>
        <v>0</v>
      </c>
      <c r="H60" s="109"/>
      <c r="I60" s="109"/>
      <c r="J60" s="15">
        <f t="shared" si="9"/>
        <v>0</v>
      </c>
      <c r="K60" s="17"/>
      <c r="L60" s="102"/>
      <c r="M60" s="94"/>
    </row>
    <row r="61" spans="1:13" ht="37.25" customHeight="1" x14ac:dyDescent="0.2">
      <c r="A61" s="11" t="s">
        <v>89</v>
      </c>
      <c r="B61" s="180"/>
      <c r="C61" s="201"/>
      <c r="D61" s="12"/>
      <c r="E61" s="13"/>
      <c r="F61" s="14"/>
      <c r="G61" s="15">
        <f t="shared" si="8"/>
        <v>0</v>
      </c>
      <c r="H61" s="109"/>
      <c r="I61" s="109"/>
      <c r="J61" s="15">
        <f t="shared" si="9"/>
        <v>0</v>
      </c>
      <c r="K61" s="17"/>
      <c r="L61" s="102"/>
      <c r="M61" s="94"/>
    </row>
    <row r="62" spans="1:13" ht="37.25" customHeight="1" x14ac:dyDescent="0.2">
      <c r="A62" s="11" t="s">
        <v>90</v>
      </c>
      <c r="B62" s="180"/>
      <c r="C62" s="201"/>
      <c r="D62" s="12"/>
      <c r="E62" s="13"/>
      <c r="F62" s="14"/>
      <c r="G62" s="15">
        <f t="shared" si="8"/>
        <v>0</v>
      </c>
      <c r="H62" s="109"/>
      <c r="I62" s="109"/>
      <c r="J62" s="15">
        <f t="shared" si="9"/>
        <v>0</v>
      </c>
      <c r="K62" s="17"/>
      <c r="L62" s="102"/>
      <c r="M62" s="94"/>
    </row>
    <row r="63" spans="1:13" ht="37.25" customHeight="1" x14ac:dyDescent="0.2">
      <c r="A63" s="11" t="s">
        <v>91</v>
      </c>
      <c r="B63" s="180"/>
      <c r="C63" s="201"/>
      <c r="D63" s="12"/>
      <c r="E63" s="13"/>
      <c r="F63" s="14"/>
      <c r="G63" s="15">
        <f t="shared" si="8"/>
        <v>0</v>
      </c>
      <c r="H63" s="109"/>
      <c r="I63" s="109"/>
      <c r="J63" s="15">
        <f t="shared" si="9"/>
        <v>0</v>
      </c>
      <c r="K63" s="17"/>
      <c r="L63" s="102"/>
      <c r="M63" s="94"/>
    </row>
    <row r="64" spans="1:13" ht="37.25" customHeight="1" x14ac:dyDescent="0.2">
      <c r="A64" s="11" t="s">
        <v>92</v>
      </c>
      <c r="B64" s="180"/>
      <c r="C64" s="201"/>
      <c r="D64" s="12"/>
      <c r="E64" s="13"/>
      <c r="F64" s="14"/>
      <c r="G64" s="15">
        <f t="shared" si="8"/>
        <v>0</v>
      </c>
      <c r="H64" s="109"/>
      <c r="I64" s="109"/>
      <c r="J64" s="15">
        <f t="shared" si="9"/>
        <v>0</v>
      </c>
      <c r="K64" s="17"/>
      <c r="L64" s="102"/>
      <c r="M64" s="94"/>
    </row>
    <row r="65" spans="1:13" ht="37.25" customHeight="1" x14ac:dyDescent="0.2">
      <c r="A65" s="11" t="s">
        <v>93</v>
      </c>
      <c r="B65" s="180"/>
      <c r="C65" s="201"/>
      <c r="D65" s="12"/>
      <c r="E65" s="13"/>
      <c r="F65" s="14"/>
      <c r="G65" s="15">
        <f t="shared" si="8"/>
        <v>0</v>
      </c>
      <c r="H65" s="109"/>
      <c r="I65" s="109"/>
      <c r="J65" s="15">
        <f t="shared" si="9"/>
        <v>0</v>
      </c>
      <c r="K65" s="17"/>
      <c r="L65" s="102"/>
      <c r="M65" s="94"/>
    </row>
    <row r="66" spans="1:13" ht="37.25" customHeight="1" x14ac:dyDescent="0.2">
      <c r="A66" s="11" t="s">
        <v>94</v>
      </c>
      <c r="B66" s="180"/>
      <c r="C66" s="201"/>
      <c r="D66" s="12"/>
      <c r="E66" s="13"/>
      <c r="F66" s="14"/>
      <c r="G66" s="15">
        <f t="shared" si="8"/>
        <v>0</v>
      </c>
      <c r="H66" s="109"/>
      <c r="I66" s="109"/>
      <c r="J66" s="15">
        <f t="shared" si="9"/>
        <v>0</v>
      </c>
      <c r="K66" s="17"/>
      <c r="L66" s="102"/>
      <c r="M66" s="94"/>
    </row>
    <row r="67" spans="1:13" ht="37.25" customHeight="1" x14ac:dyDescent="0.2">
      <c r="A67" s="11" t="s">
        <v>95</v>
      </c>
      <c r="B67" s="180"/>
      <c r="C67" s="201"/>
      <c r="D67" s="12"/>
      <c r="E67" s="13"/>
      <c r="F67" s="14"/>
      <c r="G67" s="15">
        <f t="shared" si="8"/>
        <v>0</v>
      </c>
      <c r="H67" s="109"/>
      <c r="I67" s="109"/>
      <c r="J67" s="15">
        <f t="shared" si="9"/>
        <v>0</v>
      </c>
      <c r="K67" s="17"/>
      <c r="L67" s="102"/>
      <c r="M67" s="94"/>
    </row>
    <row r="68" spans="1:13" ht="37.25" customHeight="1" x14ac:dyDescent="0.2">
      <c r="A68" s="11" t="s">
        <v>96</v>
      </c>
      <c r="B68" s="180"/>
      <c r="C68" s="181"/>
      <c r="D68" s="12"/>
      <c r="E68" s="13"/>
      <c r="F68" s="14"/>
      <c r="G68" s="15">
        <f t="shared" si="8"/>
        <v>0</v>
      </c>
      <c r="H68" s="109"/>
      <c r="I68" s="109"/>
      <c r="J68" s="15">
        <f t="shared" si="9"/>
        <v>0</v>
      </c>
      <c r="K68" s="17"/>
      <c r="L68" s="102"/>
      <c r="M68" s="100"/>
    </row>
    <row r="69" spans="1:13" ht="48" customHeight="1" x14ac:dyDescent="0.2">
      <c r="A69" s="8" t="s">
        <v>11</v>
      </c>
      <c r="B69" s="213" t="s">
        <v>14</v>
      </c>
      <c r="C69" s="214"/>
      <c r="D69" s="214"/>
      <c r="E69" s="214"/>
      <c r="F69" s="215"/>
      <c r="G69" s="84">
        <f>SUM(G70:G119)</f>
        <v>0</v>
      </c>
      <c r="H69" s="84">
        <f t="shared" ref="H69" si="10">SUM(H70:H119)</f>
        <v>0</v>
      </c>
      <c r="I69" s="84"/>
      <c r="J69" s="84">
        <f>SUM(J70:J119)</f>
        <v>0</v>
      </c>
      <c r="K69" s="114"/>
      <c r="L69" s="103"/>
      <c r="M69" s="18" t="s">
        <v>107</v>
      </c>
    </row>
    <row r="70" spans="1:13" ht="18" customHeight="1" x14ac:dyDescent="0.2">
      <c r="A70" s="219" t="s">
        <v>97</v>
      </c>
      <c r="B70" s="209" t="s">
        <v>108</v>
      </c>
      <c r="C70" s="111" t="s">
        <v>109</v>
      </c>
      <c r="D70" s="207" t="s">
        <v>110</v>
      </c>
      <c r="E70" s="216"/>
      <c r="F70" s="218" t="str">
        <f>IFERROR(ROUND(AVERAGE(M70:M74),2),"0")</f>
        <v>0</v>
      </c>
      <c r="G70" s="223">
        <f>ROUND(E70*F70,2)</f>
        <v>0</v>
      </c>
      <c r="H70" s="205"/>
      <c r="I70" s="205"/>
      <c r="J70" s="223">
        <f>ROUND((G70+H70)*$J$6,2)</f>
        <v>0</v>
      </c>
      <c r="K70" s="233" t="s">
        <v>38</v>
      </c>
      <c r="L70" s="113"/>
      <c r="M70" s="14"/>
    </row>
    <row r="71" spans="1:13" ht="18" customHeight="1" x14ac:dyDescent="0.2">
      <c r="A71" s="220"/>
      <c r="B71" s="210"/>
      <c r="C71" s="112"/>
      <c r="D71" s="208"/>
      <c r="E71" s="217"/>
      <c r="F71" s="208"/>
      <c r="G71" s="208"/>
      <c r="H71" s="206"/>
      <c r="I71" s="206"/>
      <c r="J71" s="208"/>
      <c r="K71" s="217"/>
      <c r="L71" s="113"/>
      <c r="M71" s="14"/>
    </row>
    <row r="72" spans="1:13" ht="18" customHeight="1" x14ac:dyDescent="0.2">
      <c r="A72" s="221"/>
      <c r="B72" s="211"/>
      <c r="C72" s="112"/>
      <c r="D72" s="208"/>
      <c r="E72" s="217"/>
      <c r="F72" s="208"/>
      <c r="G72" s="208"/>
      <c r="H72" s="206"/>
      <c r="I72" s="206"/>
      <c r="J72" s="208"/>
      <c r="K72" s="217"/>
      <c r="L72" s="113"/>
      <c r="M72" s="14"/>
    </row>
    <row r="73" spans="1:13" ht="18" customHeight="1" x14ac:dyDescent="0.2">
      <c r="A73" s="221"/>
      <c r="B73" s="211"/>
      <c r="C73" s="112"/>
      <c r="D73" s="208"/>
      <c r="E73" s="217"/>
      <c r="F73" s="208"/>
      <c r="G73" s="208"/>
      <c r="H73" s="206"/>
      <c r="I73" s="206"/>
      <c r="J73" s="208"/>
      <c r="K73" s="217"/>
      <c r="L73" s="113"/>
      <c r="M73" s="14"/>
    </row>
    <row r="74" spans="1:13" ht="18" customHeight="1" x14ac:dyDescent="0.2">
      <c r="A74" s="222"/>
      <c r="B74" s="212"/>
      <c r="C74" s="112"/>
      <c r="D74" s="208"/>
      <c r="E74" s="217"/>
      <c r="F74" s="208"/>
      <c r="G74" s="208"/>
      <c r="H74" s="206"/>
      <c r="I74" s="206"/>
      <c r="J74" s="208"/>
      <c r="K74" s="217"/>
      <c r="L74" s="113"/>
      <c r="M74" s="14"/>
    </row>
    <row r="75" spans="1:13" ht="18" customHeight="1" x14ac:dyDescent="0.2">
      <c r="A75" s="219" t="s">
        <v>98</v>
      </c>
      <c r="B75" s="209" t="s">
        <v>108</v>
      </c>
      <c r="C75" s="111" t="s">
        <v>109</v>
      </c>
      <c r="D75" s="207" t="s">
        <v>110</v>
      </c>
      <c r="E75" s="216"/>
      <c r="F75" s="218" t="str">
        <f>IFERROR(ROUND(AVERAGE(M75:M79),2),"0")</f>
        <v>0</v>
      </c>
      <c r="G75" s="223">
        <f>ROUND(E75*F75,2)</f>
        <v>0</v>
      </c>
      <c r="H75" s="205"/>
      <c r="I75" s="205"/>
      <c r="J75" s="223">
        <f t="shared" ref="J75" si="11">ROUND((G75+H75)*$J$6,2)</f>
        <v>0</v>
      </c>
      <c r="K75" s="234"/>
      <c r="L75" s="113"/>
      <c r="M75" s="14"/>
    </row>
    <row r="76" spans="1:13" ht="18" customHeight="1" x14ac:dyDescent="0.2">
      <c r="A76" s="220"/>
      <c r="B76" s="210"/>
      <c r="C76" s="112"/>
      <c r="D76" s="208"/>
      <c r="E76" s="217"/>
      <c r="F76" s="208"/>
      <c r="G76" s="208"/>
      <c r="H76" s="206"/>
      <c r="I76" s="206"/>
      <c r="J76" s="208"/>
      <c r="K76" s="217"/>
      <c r="L76" s="113"/>
      <c r="M76" s="14"/>
    </row>
    <row r="77" spans="1:13" ht="18" customHeight="1" x14ac:dyDescent="0.2">
      <c r="A77" s="221"/>
      <c r="B77" s="211"/>
      <c r="C77" s="112"/>
      <c r="D77" s="208"/>
      <c r="E77" s="217"/>
      <c r="F77" s="208"/>
      <c r="G77" s="208"/>
      <c r="H77" s="206"/>
      <c r="I77" s="206"/>
      <c r="J77" s="208"/>
      <c r="K77" s="217"/>
      <c r="L77" s="113"/>
      <c r="M77" s="14"/>
    </row>
    <row r="78" spans="1:13" ht="18" customHeight="1" x14ac:dyDescent="0.2">
      <c r="A78" s="221"/>
      <c r="B78" s="211"/>
      <c r="C78" s="112"/>
      <c r="D78" s="208"/>
      <c r="E78" s="217"/>
      <c r="F78" s="208"/>
      <c r="G78" s="208"/>
      <c r="H78" s="206"/>
      <c r="I78" s="206"/>
      <c r="J78" s="208"/>
      <c r="K78" s="217"/>
      <c r="L78" s="113"/>
      <c r="M78" s="14"/>
    </row>
    <row r="79" spans="1:13" ht="18" customHeight="1" x14ac:dyDescent="0.2">
      <c r="A79" s="222"/>
      <c r="B79" s="212"/>
      <c r="C79" s="112"/>
      <c r="D79" s="208"/>
      <c r="E79" s="217"/>
      <c r="F79" s="208"/>
      <c r="G79" s="208"/>
      <c r="H79" s="206"/>
      <c r="I79" s="206"/>
      <c r="J79" s="208"/>
      <c r="K79" s="217"/>
      <c r="L79" s="113"/>
      <c r="M79" s="14"/>
    </row>
    <row r="80" spans="1:13" ht="18" customHeight="1" x14ac:dyDescent="0.2">
      <c r="A80" s="219" t="s">
        <v>99</v>
      </c>
      <c r="B80" s="209" t="s">
        <v>108</v>
      </c>
      <c r="C80" s="111" t="s">
        <v>109</v>
      </c>
      <c r="D80" s="207" t="s">
        <v>110</v>
      </c>
      <c r="E80" s="216"/>
      <c r="F80" s="218" t="str">
        <f>IFERROR(ROUND(AVERAGE(M80:M84),2),"0")</f>
        <v>0</v>
      </c>
      <c r="G80" s="223">
        <f>ROUND(E80*F80,2)</f>
        <v>0</v>
      </c>
      <c r="H80" s="205"/>
      <c r="I80" s="205"/>
      <c r="J80" s="223">
        <f t="shared" ref="J80" si="12">ROUND((G80+H80)*$J$6,2)</f>
        <v>0</v>
      </c>
      <c r="K80" s="234"/>
      <c r="L80" s="113"/>
      <c r="M80" s="14"/>
    </row>
    <row r="81" spans="1:13" ht="18" customHeight="1" x14ac:dyDescent="0.2">
      <c r="A81" s="220"/>
      <c r="B81" s="210"/>
      <c r="C81" s="112"/>
      <c r="D81" s="208"/>
      <c r="E81" s="217"/>
      <c r="F81" s="208"/>
      <c r="G81" s="208"/>
      <c r="H81" s="206"/>
      <c r="I81" s="206"/>
      <c r="J81" s="208"/>
      <c r="K81" s="217"/>
      <c r="L81" s="113"/>
      <c r="M81" s="14"/>
    </row>
    <row r="82" spans="1:13" ht="18" customHeight="1" x14ac:dyDescent="0.2">
      <c r="A82" s="221"/>
      <c r="B82" s="211"/>
      <c r="C82" s="112"/>
      <c r="D82" s="208"/>
      <c r="E82" s="217"/>
      <c r="F82" s="208"/>
      <c r="G82" s="208"/>
      <c r="H82" s="206"/>
      <c r="I82" s="206"/>
      <c r="J82" s="208"/>
      <c r="K82" s="217"/>
      <c r="L82" s="113"/>
      <c r="M82" s="14"/>
    </row>
    <row r="83" spans="1:13" ht="18" customHeight="1" x14ac:dyDescent="0.2">
      <c r="A83" s="221"/>
      <c r="B83" s="211"/>
      <c r="C83" s="112"/>
      <c r="D83" s="208"/>
      <c r="E83" s="217"/>
      <c r="F83" s="208"/>
      <c r="G83" s="208"/>
      <c r="H83" s="206"/>
      <c r="I83" s="206"/>
      <c r="J83" s="208"/>
      <c r="K83" s="217"/>
      <c r="L83" s="113"/>
      <c r="M83" s="14"/>
    </row>
    <row r="84" spans="1:13" ht="18" customHeight="1" x14ac:dyDescent="0.2">
      <c r="A84" s="222"/>
      <c r="B84" s="212"/>
      <c r="C84" s="112"/>
      <c r="D84" s="208"/>
      <c r="E84" s="217"/>
      <c r="F84" s="208"/>
      <c r="G84" s="208"/>
      <c r="H84" s="206"/>
      <c r="I84" s="206"/>
      <c r="J84" s="208"/>
      <c r="K84" s="217"/>
      <c r="L84" s="113"/>
      <c r="M84" s="14"/>
    </row>
    <row r="85" spans="1:13" ht="18" customHeight="1" x14ac:dyDescent="0.2">
      <c r="A85" s="219" t="s">
        <v>100</v>
      </c>
      <c r="B85" s="209" t="s">
        <v>108</v>
      </c>
      <c r="C85" s="111" t="s">
        <v>109</v>
      </c>
      <c r="D85" s="207" t="s">
        <v>110</v>
      </c>
      <c r="E85" s="216"/>
      <c r="F85" s="218" t="str">
        <f>IFERROR(ROUND(AVERAGE(M85:M89),2),"0")</f>
        <v>0</v>
      </c>
      <c r="G85" s="223">
        <f>ROUND(E85*F85,2)</f>
        <v>0</v>
      </c>
      <c r="H85" s="205"/>
      <c r="I85" s="205"/>
      <c r="J85" s="223">
        <f t="shared" ref="J85" si="13">ROUND((G85+H85)*$J$6,2)</f>
        <v>0</v>
      </c>
      <c r="K85" s="234"/>
      <c r="L85" s="113"/>
      <c r="M85" s="14"/>
    </row>
    <row r="86" spans="1:13" ht="18" customHeight="1" x14ac:dyDescent="0.2">
      <c r="A86" s="220"/>
      <c r="B86" s="210"/>
      <c r="C86" s="112"/>
      <c r="D86" s="208"/>
      <c r="E86" s="217"/>
      <c r="F86" s="208"/>
      <c r="G86" s="208"/>
      <c r="H86" s="206"/>
      <c r="I86" s="206"/>
      <c r="J86" s="208"/>
      <c r="K86" s="217"/>
      <c r="L86" s="113"/>
      <c r="M86" s="14"/>
    </row>
    <row r="87" spans="1:13" ht="18" customHeight="1" x14ac:dyDescent="0.2">
      <c r="A87" s="221"/>
      <c r="B87" s="211"/>
      <c r="C87" s="112"/>
      <c r="D87" s="208"/>
      <c r="E87" s="217"/>
      <c r="F87" s="208"/>
      <c r="G87" s="208"/>
      <c r="H87" s="206"/>
      <c r="I87" s="206"/>
      <c r="J87" s="208"/>
      <c r="K87" s="217"/>
      <c r="L87" s="113"/>
      <c r="M87" s="14"/>
    </row>
    <row r="88" spans="1:13" ht="18" customHeight="1" x14ac:dyDescent="0.2">
      <c r="A88" s="221"/>
      <c r="B88" s="211"/>
      <c r="C88" s="112"/>
      <c r="D88" s="208"/>
      <c r="E88" s="217"/>
      <c r="F88" s="208"/>
      <c r="G88" s="208"/>
      <c r="H88" s="206"/>
      <c r="I88" s="206"/>
      <c r="J88" s="208"/>
      <c r="K88" s="217"/>
      <c r="L88" s="113"/>
      <c r="M88" s="14"/>
    </row>
    <row r="89" spans="1:13" ht="18" customHeight="1" x14ac:dyDescent="0.2">
      <c r="A89" s="222"/>
      <c r="B89" s="212"/>
      <c r="C89" s="112"/>
      <c r="D89" s="208"/>
      <c r="E89" s="217"/>
      <c r="F89" s="208"/>
      <c r="G89" s="208"/>
      <c r="H89" s="206"/>
      <c r="I89" s="206"/>
      <c r="J89" s="208"/>
      <c r="K89" s="217"/>
      <c r="L89" s="113"/>
      <c r="M89" s="14"/>
    </row>
    <row r="90" spans="1:13" ht="18" customHeight="1" x14ac:dyDescent="0.2">
      <c r="A90" s="219" t="s">
        <v>101</v>
      </c>
      <c r="B90" s="209" t="s">
        <v>108</v>
      </c>
      <c r="C90" s="111" t="s">
        <v>109</v>
      </c>
      <c r="D90" s="207" t="s">
        <v>110</v>
      </c>
      <c r="E90" s="216"/>
      <c r="F90" s="218" t="str">
        <f>IFERROR(ROUND(AVERAGE(M90:M94),2),"0")</f>
        <v>0</v>
      </c>
      <c r="G90" s="223">
        <f>ROUND(E90*F90,2)</f>
        <v>0</v>
      </c>
      <c r="H90" s="205"/>
      <c r="I90" s="205"/>
      <c r="J90" s="223">
        <f t="shared" ref="J90" si="14">ROUND((G90+H90)*$J$6,2)</f>
        <v>0</v>
      </c>
      <c r="K90" s="234"/>
      <c r="L90" s="113"/>
      <c r="M90" s="14"/>
    </row>
    <row r="91" spans="1:13" ht="18" customHeight="1" x14ac:dyDescent="0.2">
      <c r="A91" s="220"/>
      <c r="B91" s="210"/>
      <c r="C91" s="112"/>
      <c r="D91" s="208"/>
      <c r="E91" s="217"/>
      <c r="F91" s="208"/>
      <c r="G91" s="208"/>
      <c r="H91" s="206"/>
      <c r="I91" s="206"/>
      <c r="J91" s="208"/>
      <c r="K91" s="217"/>
      <c r="L91" s="113"/>
      <c r="M91" s="14"/>
    </row>
    <row r="92" spans="1:13" ht="18" customHeight="1" x14ac:dyDescent="0.2">
      <c r="A92" s="221"/>
      <c r="B92" s="211"/>
      <c r="C92" s="112"/>
      <c r="D92" s="208"/>
      <c r="E92" s="217"/>
      <c r="F92" s="208"/>
      <c r="G92" s="208"/>
      <c r="H92" s="206"/>
      <c r="I92" s="206"/>
      <c r="J92" s="208"/>
      <c r="K92" s="217"/>
      <c r="L92" s="113"/>
      <c r="M92" s="14"/>
    </row>
    <row r="93" spans="1:13" ht="18" customHeight="1" x14ac:dyDescent="0.2">
      <c r="A93" s="221"/>
      <c r="B93" s="211"/>
      <c r="C93" s="112"/>
      <c r="D93" s="208"/>
      <c r="E93" s="217"/>
      <c r="F93" s="208"/>
      <c r="G93" s="208"/>
      <c r="H93" s="206"/>
      <c r="I93" s="206"/>
      <c r="J93" s="208"/>
      <c r="K93" s="217"/>
      <c r="L93" s="113"/>
      <c r="M93" s="14"/>
    </row>
    <row r="94" spans="1:13" ht="18" customHeight="1" x14ac:dyDescent="0.2">
      <c r="A94" s="222"/>
      <c r="B94" s="212"/>
      <c r="C94" s="112"/>
      <c r="D94" s="208"/>
      <c r="E94" s="217"/>
      <c r="F94" s="208"/>
      <c r="G94" s="208"/>
      <c r="H94" s="206"/>
      <c r="I94" s="206"/>
      <c r="J94" s="208"/>
      <c r="K94" s="217"/>
      <c r="L94" s="113"/>
      <c r="M94" s="14"/>
    </row>
    <row r="95" spans="1:13" ht="18" customHeight="1" x14ac:dyDescent="0.2">
      <c r="A95" s="219" t="s">
        <v>102</v>
      </c>
      <c r="B95" s="209" t="s">
        <v>108</v>
      </c>
      <c r="C95" s="111" t="s">
        <v>109</v>
      </c>
      <c r="D95" s="207" t="s">
        <v>110</v>
      </c>
      <c r="E95" s="216"/>
      <c r="F95" s="218" t="str">
        <f>IFERROR(ROUND(AVERAGE(M95:M99),2),"0")</f>
        <v>0</v>
      </c>
      <c r="G95" s="223">
        <f>ROUND(E95*F95,2)</f>
        <v>0</v>
      </c>
      <c r="H95" s="205"/>
      <c r="I95" s="205"/>
      <c r="J95" s="223">
        <f t="shared" ref="J95" si="15">ROUND((G95+H95)*$J$6,2)</f>
        <v>0</v>
      </c>
      <c r="K95" s="234"/>
      <c r="L95" s="113"/>
      <c r="M95" s="14"/>
    </row>
    <row r="96" spans="1:13" ht="18" customHeight="1" x14ac:dyDescent="0.2">
      <c r="A96" s="220"/>
      <c r="B96" s="210"/>
      <c r="C96" s="112"/>
      <c r="D96" s="208"/>
      <c r="E96" s="217"/>
      <c r="F96" s="208"/>
      <c r="G96" s="208"/>
      <c r="H96" s="206"/>
      <c r="I96" s="206"/>
      <c r="J96" s="208"/>
      <c r="K96" s="217"/>
      <c r="L96" s="113"/>
      <c r="M96" s="14"/>
    </row>
    <row r="97" spans="1:13" ht="18" customHeight="1" x14ac:dyDescent="0.2">
      <c r="A97" s="221"/>
      <c r="B97" s="211"/>
      <c r="C97" s="112"/>
      <c r="D97" s="208"/>
      <c r="E97" s="217"/>
      <c r="F97" s="208"/>
      <c r="G97" s="208"/>
      <c r="H97" s="206"/>
      <c r="I97" s="206"/>
      <c r="J97" s="208"/>
      <c r="K97" s="217"/>
      <c r="L97" s="113"/>
      <c r="M97" s="14"/>
    </row>
    <row r="98" spans="1:13" ht="18" customHeight="1" x14ac:dyDescent="0.2">
      <c r="A98" s="221"/>
      <c r="B98" s="211"/>
      <c r="C98" s="112"/>
      <c r="D98" s="208"/>
      <c r="E98" s="217"/>
      <c r="F98" s="208"/>
      <c r="G98" s="208"/>
      <c r="H98" s="206"/>
      <c r="I98" s="206"/>
      <c r="J98" s="208"/>
      <c r="K98" s="217"/>
      <c r="L98" s="113"/>
      <c r="M98" s="14"/>
    </row>
    <row r="99" spans="1:13" ht="18" customHeight="1" x14ac:dyDescent="0.2">
      <c r="A99" s="222"/>
      <c r="B99" s="212"/>
      <c r="C99" s="112"/>
      <c r="D99" s="208"/>
      <c r="E99" s="217"/>
      <c r="F99" s="208"/>
      <c r="G99" s="208"/>
      <c r="H99" s="206"/>
      <c r="I99" s="206"/>
      <c r="J99" s="208"/>
      <c r="K99" s="217"/>
      <c r="L99" s="113"/>
      <c r="M99" s="14"/>
    </row>
    <row r="100" spans="1:13" ht="18" customHeight="1" x14ac:dyDescent="0.2">
      <c r="A100" s="219" t="s">
        <v>103</v>
      </c>
      <c r="B100" s="209" t="s">
        <v>108</v>
      </c>
      <c r="C100" s="111" t="s">
        <v>109</v>
      </c>
      <c r="D100" s="207" t="s">
        <v>110</v>
      </c>
      <c r="E100" s="216"/>
      <c r="F100" s="218" t="str">
        <f>IFERROR(ROUND(AVERAGE(M100:M104),2),"0")</f>
        <v>0</v>
      </c>
      <c r="G100" s="223">
        <f>ROUND(E100*F100,2)</f>
        <v>0</v>
      </c>
      <c r="H100" s="205"/>
      <c r="I100" s="205"/>
      <c r="J100" s="223">
        <f t="shared" ref="J100" si="16">ROUND((G100+H100)*$J$6,2)</f>
        <v>0</v>
      </c>
      <c r="K100" s="234"/>
      <c r="L100" s="113"/>
      <c r="M100" s="14"/>
    </row>
    <row r="101" spans="1:13" ht="18" customHeight="1" x14ac:dyDescent="0.2">
      <c r="A101" s="220"/>
      <c r="B101" s="210"/>
      <c r="C101" s="112"/>
      <c r="D101" s="208"/>
      <c r="E101" s="217"/>
      <c r="F101" s="208"/>
      <c r="G101" s="208"/>
      <c r="H101" s="206"/>
      <c r="I101" s="206"/>
      <c r="J101" s="208"/>
      <c r="K101" s="217"/>
      <c r="L101" s="113"/>
      <c r="M101" s="14"/>
    </row>
    <row r="102" spans="1:13" ht="18" customHeight="1" x14ac:dyDescent="0.2">
      <c r="A102" s="221"/>
      <c r="B102" s="211"/>
      <c r="C102" s="112"/>
      <c r="D102" s="208"/>
      <c r="E102" s="217"/>
      <c r="F102" s="208"/>
      <c r="G102" s="208"/>
      <c r="H102" s="206"/>
      <c r="I102" s="206"/>
      <c r="J102" s="208"/>
      <c r="K102" s="217"/>
      <c r="L102" s="113"/>
      <c r="M102" s="14"/>
    </row>
    <row r="103" spans="1:13" ht="18" customHeight="1" x14ac:dyDescent="0.2">
      <c r="A103" s="221"/>
      <c r="B103" s="211"/>
      <c r="C103" s="112"/>
      <c r="D103" s="208"/>
      <c r="E103" s="217"/>
      <c r="F103" s="208"/>
      <c r="G103" s="208"/>
      <c r="H103" s="206"/>
      <c r="I103" s="206"/>
      <c r="J103" s="208"/>
      <c r="K103" s="217"/>
      <c r="L103" s="113"/>
      <c r="M103" s="14"/>
    </row>
    <row r="104" spans="1:13" ht="18" customHeight="1" x14ac:dyDescent="0.2">
      <c r="A104" s="222"/>
      <c r="B104" s="212"/>
      <c r="C104" s="112"/>
      <c r="D104" s="208"/>
      <c r="E104" s="217"/>
      <c r="F104" s="208"/>
      <c r="G104" s="208"/>
      <c r="H104" s="206"/>
      <c r="I104" s="206"/>
      <c r="J104" s="208"/>
      <c r="K104" s="217"/>
      <c r="L104" s="113"/>
      <c r="M104" s="14"/>
    </row>
    <row r="105" spans="1:13" ht="18" customHeight="1" x14ac:dyDescent="0.2">
      <c r="A105" s="219" t="s">
        <v>104</v>
      </c>
      <c r="B105" s="209" t="s">
        <v>108</v>
      </c>
      <c r="C105" s="111" t="s">
        <v>109</v>
      </c>
      <c r="D105" s="207" t="s">
        <v>110</v>
      </c>
      <c r="E105" s="216"/>
      <c r="F105" s="218" t="str">
        <f>IFERROR(ROUND(AVERAGE(M105:M109),2),"0")</f>
        <v>0</v>
      </c>
      <c r="G105" s="223">
        <f>ROUND(E105*F105,2)</f>
        <v>0</v>
      </c>
      <c r="H105" s="205"/>
      <c r="I105" s="205"/>
      <c r="J105" s="223">
        <f t="shared" ref="J105" si="17">ROUND((G105+H105)*$J$6,2)</f>
        <v>0</v>
      </c>
      <c r="K105" s="234"/>
      <c r="L105" s="113"/>
      <c r="M105" s="14"/>
    </row>
    <row r="106" spans="1:13" ht="18" customHeight="1" x14ac:dyDescent="0.2">
      <c r="A106" s="220"/>
      <c r="B106" s="210"/>
      <c r="C106" s="112"/>
      <c r="D106" s="208"/>
      <c r="E106" s="217"/>
      <c r="F106" s="208"/>
      <c r="G106" s="208"/>
      <c r="H106" s="206"/>
      <c r="I106" s="206"/>
      <c r="J106" s="208"/>
      <c r="K106" s="217"/>
      <c r="L106" s="113"/>
      <c r="M106" s="14"/>
    </row>
    <row r="107" spans="1:13" ht="18" customHeight="1" x14ac:dyDescent="0.2">
      <c r="A107" s="221"/>
      <c r="B107" s="211"/>
      <c r="C107" s="112"/>
      <c r="D107" s="208"/>
      <c r="E107" s="217"/>
      <c r="F107" s="208"/>
      <c r="G107" s="208"/>
      <c r="H107" s="206"/>
      <c r="I107" s="206"/>
      <c r="J107" s="208"/>
      <c r="K107" s="217"/>
      <c r="L107" s="113"/>
      <c r="M107" s="14"/>
    </row>
    <row r="108" spans="1:13" ht="18" customHeight="1" x14ac:dyDescent="0.2">
      <c r="A108" s="221"/>
      <c r="B108" s="211"/>
      <c r="C108" s="112"/>
      <c r="D108" s="208"/>
      <c r="E108" s="217"/>
      <c r="F108" s="208"/>
      <c r="G108" s="208"/>
      <c r="H108" s="206"/>
      <c r="I108" s="206"/>
      <c r="J108" s="208"/>
      <c r="K108" s="217"/>
      <c r="L108" s="113"/>
      <c r="M108" s="14"/>
    </row>
    <row r="109" spans="1:13" ht="18" customHeight="1" x14ac:dyDescent="0.2">
      <c r="A109" s="222"/>
      <c r="B109" s="212"/>
      <c r="C109" s="112"/>
      <c r="D109" s="208"/>
      <c r="E109" s="217"/>
      <c r="F109" s="208"/>
      <c r="G109" s="208"/>
      <c r="H109" s="206"/>
      <c r="I109" s="206"/>
      <c r="J109" s="208"/>
      <c r="K109" s="217"/>
      <c r="L109" s="113"/>
      <c r="M109" s="14"/>
    </row>
    <row r="110" spans="1:13" ht="18" customHeight="1" x14ac:dyDescent="0.2">
      <c r="A110" s="219" t="s">
        <v>105</v>
      </c>
      <c r="B110" s="209" t="s">
        <v>108</v>
      </c>
      <c r="C110" s="111" t="s">
        <v>109</v>
      </c>
      <c r="D110" s="207" t="s">
        <v>110</v>
      </c>
      <c r="E110" s="216"/>
      <c r="F110" s="218" t="str">
        <f>IFERROR(ROUND(AVERAGE(M110:M114),2),"0")</f>
        <v>0</v>
      </c>
      <c r="G110" s="223">
        <f>ROUND(E110*F110,2)</f>
        <v>0</v>
      </c>
      <c r="H110" s="205"/>
      <c r="I110" s="205"/>
      <c r="J110" s="223">
        <f t="shared" ref="J110" si="18">ROUND((G110+H110)*$J$6,2)</f>
        <v>0</v>
      </c>
      <c r="K110" s="234"/>
      <c r="L110" s="113"/>
      <c r="M110" s="14"/>
    </row>
    <row r="111" spans="1:13" ht="18" customHeight="1" x14ac:dyDescent="0.2">
      <c r="A111" s="220"/>
      <c r="B111" s="210"/>
      <c r="C111" s="112"/>
      <c r="D111" s="208"/>
      <c r="E111" s="217"/>
      <c r="F111" s="208"/>
      <c r="G111" s="208"/>
      <c r="H111" s="206"/>
      <c r="I111" s="206"/>
      <c r="J111" s="208"/>
      <c r="K111" s="217"/>
      <c r="L111" s="113"/>
      <c r="M111" s="14"/>
    </row>
    <row r="112" spans="1:13" ht="18" customHeight="1" x14ac:dyDescent="0.2">
      <c r="A112" s="221"/>
      <c r="B112" s="211"/>
      <c r="C112" s="112"/>
      <c r="D112" s="208"/>
      <c r="E112" s="217"/>
      <c r="F112" s="208"/>
      <c r="G112" s="208"/>
      <c r="H112" s="206"/>
      <c r="I112" s="206"/>
      <c r="J112" s="208"/>
      <c r="K112" s="217"/>
      <c r="L112" s="113"/>
      <c r="M112" s="14"/>
    </row>
    <row r="113" spans="1:13" ht="18" customHeight="1" x14ac:dyDescent="0.2">
      <c r="A113" s="221"/>
      <c r="B113" s="211"/>
      <c r="C113" s="112"/>
      <c r="D113" s="208"/>
      <c r="E113" s="217"/>
      <c r="F113" s="208"/>
      <c r="G113" s="208"/>
      <c r="H113" s="206"/>
      <c r="I113" s="206"/>
      <c r="J113" s="208"/>
      <c r="K113" s="217"/>
      <c r="L113" s="113"/>
      <c r="M113" s="14"/>
    </row>
    <row r="114" spans="1:13" ht="18" customHeight="1" x14ac:dyDescent="0.2">
      <c r="A114" s="222"/>
      <c r="B114" s="212"/>
      <c r="C114" s="112"/>
      <c r="D114" s="208"/>
      <c r="E114" s="217"/>
      <c r="F114" s="208"/>
      <c r="G114" s="208"/>
      <c r="H114" s="206"/>
      <c r="I114" s="206"/>
      <c r="J114" s="208"/>
      <c r="K114" s="217"/>
      <c r="L114" s="113"/>
      <c r="M114" s="14"/>
    </row>
    <row r="115" spans="1:13" ht="18" customHeight="1" x14ac:dyDescent="0.2">
      <c r="A115" s="219" t="s">
        <v>106</v>
      </c>
      <c r="B115" s="209" t="s">
        <v>108</v>
      </c>
      <c r="C115" s="111" t="s">
        <v>109</v>
      </c>
      <c r="D115" s="207" t="s">
        <v>110</v>
      </c>
      <c r="E115" s="216"/>
      <c r="F115" s="218" t="str">
        <f>IFERROR(ROUND(AVERAGE(M115:M119),2),"0")</f>
        <v>0</v>
      </c>
      <c r="G115" s="223">
        <f>ROUND(E115*F115,2)</f>
        <v>0</v>
      </c>
      <c r="H115" s="205"/>
      <c r="I115" s="205"/>
      <c r="J115" s="223">
        <f t="shared" ref="J115" si="19">ROUND((G115+H115)*$J$6,2)</f>
        <v>0</v>
      </c>
      <c r="K115" s="234"/>
      <c r="L115" s="113"/>
      <c r="M115" s="14"/>
    </row>
    <row r="116" spans="1:13" ht="18" customHeight="1" x14ac:dyDescent="0.2">
      <c r="A116" s="220"/>
      <c r="B116" s="210"/>
      <c r="C116" s="112"/>
      <c r="D116" s="208"/>
      <c r="E116" s="217"/>
      <c r="F116" s="208"/>
      <c r="G116" s="208"/>
      <c r="H116" s="206"/>
      <c r="I116" s="206"/>
      <c r="J116" s="208"/>
      <c r="K116" s="217"/>
      <c r="L116" s="113"/>
      <c r="M116" s="14"/>
    </row>
    <row r="117" spans="1:13" ht="18" customHeight="1" x14ac:dyDescent="0.2">
      <c r="A117" s="221"/>
      <c r="B117" s="211"/>
      <c r="C117" s="112"/>
      <c r="D117" s="208"/>
      <c r="E117" s="217"/>
      <c r="F117" s="208"/>
      <c r="G117" s="208"/>
      <c r="H117" s="206"/>
      <c r="I117" s="206"/>
      <c r="J117" s="208"/>
      <c r="K117" s="217"/>
      <c r="L117" s="113"/>
      <c r="M117" s="14"/>
    </row>
    <row r="118" spans="1:13" ht="18" customHeight="1" x14ac:dyDescent="0.2">
      <c r="A118" s="221"/>
      <c r="B118" s="211"/>
      <c r="C118" s="112"/>
      <c r="D118" s="208"/>
      <c r="E118" s="217"/>
      <c r="F118" s="208"/>
      <c r="G118" s="208"/>
      <c r="H118" s="206"/>
      <c r="I118" s="206"/>
      <c r="J118" s="208"/>
      <c r="K118" s="217"/>
      <c r="L118" s="113"/>
      <c r="M118" s="14"/>
    </row>
    <row r="119" spans="1:13" ht="18" customHeight="1" x14ac:dyDescent="0.2">
      <c r="A119" s="222"/>
      <c r="B119" s="212"/>
      <c r="C119" s="112"/>
      <c r="D119" s="208"/>
      <c r="E119" s="217"/>
      <c r="F119" s="208"/>
      <c r="G119" s="208"/>
      <c r="H119" s="206"/>
      <c r="I119" s="206"/>
      <c r="J119" s="208"/>
      <c r="K119" s="217"/>
      <c r="L119" s="113"/>
      <c r="M119" s="14"/>
    </row>
    <row r="120" spans="1:13" ht="32" customHeight="1" x14ac:dyDescent="0.2">
      <c r="A120" s="8" t="s">
        <v>13</v>
      </c>
      <c r="B120" s="199" t="s">
        <v>16</v>
      </c>
      <c r="C120" s="196"/>
      <c r="D120" s="231"/>
      <c r="E120" s="231"/>
      <c r="F120" s="232"/>
      <c r="G120" s="85">
        <f>SUM(G121,G128,G135,G142,G149,G156,G163,G170,G177,G184)</f>
        <v>0</v>
      </c>
      <c r="H120" s="85">
        <f t="shared" ref="H120" si="20">SUM(H121,H128,H135,H142,H149,H156,H163,H170,H177,H184)</f>
        <v>0</v>
      </c>
      <c r="I120" s="85"/>
      <c r="J120" s="85">
        <f>SUM(J121,J128,J135,J142,J149,J156,J163,J170,J177,J184)</f>
        <v>0</v>
      </c>
      <c r="K120" s="115"/>
      <c r="L120" s="102"/>
      <c r="M120" s="104"/>
    </row>
    <row r="121" spans="1:13" ht="20" customHeight="1" x14ac:dyDescent="0.2">
      <c r="A121" s="219" t="s">
        <v>111</v>
      </c>
      <c r="B121" s="209" t="s">
        <v>112</v>
      </c>
      <c r="C121" s="105" t="s">
        <v>113</v>
      </c>
      <c r="D121" s="106"/>
      <c r="E121" s="107"/>
      <c r="F121" s="15"/>
      <c r="G121" s="15">
        <f>SUM(G122:G127)</f>
        <v>0</v>
      </c>
      <c r="H121" s="15">
        <f t="shared" ref="H121" si="21">SUM(H122:H127)</f>
        <v>0</v>
      </c>
      <c r="I121" s="15"/>
      <c r="J121" s="116">
        <f>ROUND((G121+H121)*$J$6,2)</f>
        <v>0</v>
      </c>
      <c r="K121" s="209" t="s">
        <v>38</v>
      </c>
      <c r="L121" s="108"/>
      <c r="M121" s="94"/>
    </row>
    <row r="122" spans="1:13" ht="20" customHeight="1" x14ac:dyDescent="0.2">
      <c r="A122" s="220"/>
      <c r="B122" s="210"/>
      <c r="C122" s="105" t="s">
        <v>114</v>
      </c>
      <c r="D122" s="12"/>
      <c r="E122" s="13"/>
      <c r="F122" s="14"/>
      <c r="G122" s="15">
        <f t="shared" ref="G122:G127" si="22">ROUND(E122*F122,2)</f>
        <v>0</v>
      </c>
      <c r="H122" s="109"/>
      <c r="I122" s="109"/>
      <c r="J122" s="235"/>
      <c r="K122" s="210"/>
      <c r="L122" s="108"/>
      <c r="M122" s="94"/>
    </row>
    <row r="123" spans="1:13" ht="20" customHeight="1" x14ac:dyDescent="0.2">
      <c r="A123" s="221"/>
      <c r="B123" s="211"/>
      <c r="C123" s="105" t="s">
        <v>115</v>
      </c>
      <c r="D123" s="12"/>
      <c r="E123" s="13"/>
      <c r="F123" s="14"/>
      <c r="G123" s="15">
        <f t="shared" si="22"/>
        <v>0</v>
      </c>
      <c r="H123" s="109"/>
      <c r="I123" s="109"/>
      <c r="J123" s="236"/>
      <c r="K123" s="211"/>
      <c r="L123" s="108"/>
      <c r="M123" s="94"/>
    </row>
    <row r="124" spans="1:13" ht="20" customHeight="1" x14ac:dyDescent="0.2">
      <c r="A124" s="221"/>
      <c r="B124" s="211"/>
      <c r="C124" s="105" t="s">
        <v>116</v>
      </c>
      <c r="D124" s="12"/>
      <c r="E124" s="13"/>
      <c r="F124" s="14"/>
      <c r="G124" s="15">
        <f t="shared" si="22"/>
        <v>0</v>
      </c>
      <c r="H124" s="109"/>
      <c r="I124" s="109"/>
      <c r="J124" s="236"/>
      <c r="K124" s="211"/>
      <c r="L124" s="108"/>
      <c r="M124" s="94"/>
    </row>
    <row r="125" spans="1:13" ht="20" customHeight="1" x14ac:dyDescent="0.2">
      <c r="A125" s="221"/>
      <c r="B125" s="211"/>
      <c r="C125" s="105" t="s">
        <v>117</v>
      </c>
      <c r="D125" s="12"/>
      <c r="E125" s="13"/>
      <c r="F125" s="14"/>
      <c r="G125" s="15">
        <f t="shared" si="22"/>
        <v>0</v>
      </c>
      <c r="H125" s="109"/>
      <c r="I125" s="109"/>
      <c r="J125" s="236"/>
      <c r="K125" s="211"/>
      <c r="L125" s="108"/>
      <c r="M125" s="94"/>
    </row>
    <row r="126" spans="1:13" ht="20" customHeight="1" x14ac:dyDescent="0.2">
      <c r="A126" s="221"/>
      <c r="B126" s="211"/>
      <c r="C126" s="19" t="s">
        <v>118</v>
      </c>
      <c r="D126" s="12"/>
      <c r="E126" s="13"/>
      <c r="F126" s="14"/>
      <c r="G126" s="15">
        <f t="shared" si="22"/>
        <v>0</v>
      </c>
      <c r="H126" s="109"/>
      <c r="I126" s="109"/>
      <c r="J126" s="236"/>
      <c r="K126" s="211"/>
      <c r="L126" s="108"/>
      <c r="M126" s="94"/>
    </row>
    <row r="127" spans="1:13" ht="20" customHeight="1" x14ac:dyDescent="0.2">
      <c r="A127" s="222"/>
      <c r="B127" s="212"/>
      <c r="C127" s="19" t="s">
        <v>118</v>
      </c>
      <c r="D127" s="12"/>
      <c r="E127" s="13"/>
      <c r="F127" s="14"/>
      <c r="G127" s="15">
        <f t="shared" si="22"/>
        <v>0</v>
      </c>
      <c r="H127" s="109"/>
      <c r="I127" s="109"/>
      <c r="J127" s="237"/>
      <c r="K127" s="212"/>
      <c r="L127" s="108"/>
      <c r="M127" s="94"/>
    </row>
    <row r="128" spans="1:13" ht="20" customHeight="1" x14ac:dyDescent="0.2">
      <c r="A128" s="219" t="s">
        <v>119</v>
      </c>
      <c r="B128" s="209" t="s">
        <v>112</v>
      </c>
      <c r="C128" s="105" t="s">
        <v>113</v>
      </c>
      <c r="D128" s="106"/>
      <c r="E128" s="107"/>
      <c r="F128" s="15"/>
      <c r="G128" s="15">
        <f>SUM(G129:G134)</f>
        <v>0</v>
      </c>
      <c r="H128" s="15">
        <f t="shared" ref="H128" si="23">SUM(H129:H134)</f>
        <v>0</v>
      </c>
      <c r="I128" s="15"/>
      <c r="J128" s="116">
        <f t="shared" ref="J128" si="24">ROUND((G128+H128)*$J$6,2)</f>
        <v>0</v>
      </c>
      <c r="K128" s="238"/>
      <c r="L128" s="108"/>
      <c r="M128" s="94"/>
    </row>
    <row r="129" spans="1:13" ht="20" customHeight="1" x14ac:dyDescent="0.2">
      <c r="A129" s="220"/>
      <c r="B129" s="210"/>
      <c r="C129" s="105" t="s">
        <v>114</v>
      </c>
      <c r="D129" s="12"/>
      <c r="E129" s="13"/>
      <c r="F129" s="14"/>
      <c r="G129" s="15">
        <f t="shared" ref="G129:G134" si="25">ROUND(E129*F129,2)</f>
        <v>0</v>
      </c>
      <c r="H129" s="109"/>
      <c r="I129" s="109"/>
      <c r="J129" s="235"/>
      <c r="K129" s="210"/>
      <c r="L129" s="108"/>
      <c r="M129" s="94"/>
    </row>
    <row r="130" spans="1:13" ht="20" customHeight="1" x14ac:dyDescent="0.2">
      <c r="A130" s="221"/>
      <c r="B130" s="211"/>
      <c r="C130" s="105" t="s">
        <v>115</v>
      </c>
      <c r="D130" s="12"/>
      <c r="E130" s="13"/>
      <c r="F130" s="14"/>
      <c r="G130" s="15">
        <f t="shared" si="25"/>
        <v>0</v>
      </c>
      <c r="H130" s="109"/>
      <c r="I130" s="109"/>
      <c r="J130" s="236"/>
      <c r="K130" s="211"/>
      <c r="L130" s="108"/>
      <c r="M130" s="94"/>
    </row>
    <row r="131" spans="1:13" ht="20" customHeight="1" x14ac:dyDescent="0.2">
      <c r="A131" s="221"/>
      <c r="B131" s="211"/>
      <c r="C131" s="105" t="s">
        <v>116</v>
      </c>
      <c r="D131" s="12"/>
      <c r="E131" s="13"/>
      <c r="F131" s="14"/>
      <c r="G131" s="15">
        <f t="shared" si="25"/>
        <v>0</v>
      </c>
      <c r="H131" s="109"/>
      <c r="I131" s="109"/>
      <c r="J131" s="236"/>
      <c r="K131" s="211"/>
      <c r="L131" s="108"/>
      <c r="M131" s="94"/>
    </row>
    <row r="132" spans="1:13" ht="20" customHeight="1" x14ac:dyDescent="0.2">
      <c r="A132" s="221"/>
      <c r="B132" s="211"/>
      <c r="C132" s="105" t="s">
        <v>117</v>
      </c>
      <c r="D132" s="12"/>
      <c r="E132" s="13"/>
      <c r="F132" s="14"/>
      <c r="G132" s="15">
        <f t="shared" si="25"/>
        <v>0</v>
      </c>
      <c r="H132" s="109"/>
      <c r="I132" s="109"/>
      <c r="J132" s="236"/>
      <c r="K132" s="211"/>
      <c r="L132" s="108"/>
      <c r="M132" s="94"/>
    </row>
    <row r="133" spans="1:13" ht="20" customHeight="1" x14ac:dyDescent="0.2">
      <c r="A133" s="221"/>
      <c r="B133" s="211"/>
      <c r="C133" s="19" t="s">
        <v>118</v>
      </c>
      <c r="D133" s="12"/>
      <c r="E133" s="13"/>
      <c r="F133" s="14"/>
      <c r="G133" s="15">
        <f t="shared" si="25"/>
        <v>0</v>
      </c>
      <c r="H133" s="109"/>
      <c r="I133" s="109"/>
      <c r="J133" s="236"/>
      <c r="K133" s="211"/>
      <c r="L133" s="108"/>
      <c r="M133" s="94"/>
    </row>
    <row r="134" spans="1:13" ht="20" customHeight="1" x14ac:dyDescent="0.2">
      <c r="A134" s="222"/>
      <c r="B134" s="212"/>
      <c r="C134" s="19" t="s">
        <v>118</v>
      </c>
      <c r="D134" s="12"/>
      <c r="E134" s="13"/>
      <c r="F134" s="14"/>
      <c r="G134" s="15">
        <f t="shared" si="25"/>
        <v>0</v>
      </c>
      <c r="H134" s="109"/>
      <c r="I134" s="109"/>
      <c r="J134" s="237"/>
      <c r="K134" s="212"/>
      <c r="L134" s="108"/>
      <c r="M134" s="94"/>
    </row>
    <row r="135" spans="1:13" ht="20" customHeight="1" x14ac:dyDescent="0.2">
      <c r="A135" s="219" t="s">
        <v>120</v>
      </c>
      <c r="B135" s="209" t="s">
        <v>112</v>
      </c>
      <c r="C135" s="105" t="s">
        <v>113</v>
      </c>
      <c r="D135" s="106"/>
      <c r="E135" s="107"/>
      <c r="F135" s="15"/>
      <c r="G135" s="15">
        <f>SUM(G136:G141)</f>
        <v>0</v>
      </c>
      <c r="H135" s="15">
        <f>SUM(H136:H141)</f>
        <v>0</v>
      </c>
      <c r="I135" s="15"/>
      <c r="J135" s="116">
        <f t="shared" ref="J135" si="26">ROUND((G135+H135)*$J$6,2)</f>
        <v>0</v>
      </c>
      <c r="K135" s="238"/>
      <c r="L135" s="108"/>
      <c r="M135" s="94"/>
    </row>
    <row r="136" spans="1:13" ht="20" customHeight="1" x14ac:dyDescent="0.2">
      <c r="A136" s="220"/>
      <c r="B136" s="210"/>
      <c r="C136" s="105" t="s">
        <v>114</v>
      </c>
      <c r="D136" s="12"/>
      <c r="E136" s="13"/>
      <c r="F136" s="14"/>
      <c r="G136" s="15">
        <f t="shared" ref="G136:G141" si="27">ROUND(E136*F136,2)</f>
        <v>0</v>
      </c>
      <c r="H136" s="109"/>
      <c r="I136" s="109"/>
      <c r="J136" s="235"/>
      <c r="K136" s="210"/>
      <c r="L136" s="108"/>
      <c r="M136" s="94"/>
    </row>
    <row r="137" spans="1:13" ht="20" customHeight="1" x14ac:dyDescent="0.2">
      <c r="A137" s="221"/>
      <c r="B137" s="211"/>
      <c r="C137" s="105" t="s">
        <v>115</v>
      </c>
      <c r="D137" s="12"/>
      <c r="E137" s="13"/>
      <c r="F137" s="14"/>
      <c r="G137" s="15">
        <f t="shared" si="27"/>
        <v>0</v>
      </c>
      <c r="H137" s="109"/>
      <c r="I137" s="109"/>
      <c r="J137" s="236"/>
      <c r="K137" s="211"/>
      <c r="L137" s="108"/>
      <c r="M137" s="94"/>
    </row>
    <row r="138" spans="1:13" ht="20" customHeight="1" x14ac:dyDescent="0.2">
      <c r="A138" s="221"/>
      <c r="B138" s="211"/>
      <c r="C138" s="105" t="s">
        <v>116</v>
      </c>
      <c r="D138" s="12"/>
      <c r="E138" s="13"/>
      <c r="F138" s="14"/>
      <c r="G138" s="15">
        <f t="shared" si="27"/>
        <v>0</v>
      </c>
      <c r="H138" s="109"/>
      <c r="I138" s="109"/>
      <c r="J138" s="236"/>
      <c r="K138" s="211"/>
      <c r="L138" s="108"/>
      <c r="M138" s="94"/>
    </row>
    <row r="139" spans="1:13" ht="20" customHeight="1" x14ac:dyDescent="0.2">
      <c r="A139" s="221"/>
      <c r="B139" s="211"/>
      <c r="C139" s="105" t="s">
        <v>117</v>
      </c>
      <c r="D139" s="12"/>
      <c r="E139" s="13"/>
      <c r="F139" s="14"/>
      <c r="G139" s="15">
        <f t="shared" si="27"/>
        <v>0</v>
      </c>
      <c r="H139" s="109"/>
      <c r="I139" s="109"/>
      <c r="J139" s="236"/>
      <c r="K139" s="211"/>
      <c r="L139" s="108"/>
      <c r="M139" s="94"/>
    </row>
    <row r="140" spans="1:13" ht="20" customHeight="1" x14ac:dyDescent="0.2">
      <c r="A140" s="221"/>
      <c r="B140" s="211"/>
      <c r="C140" s="19" t="s">
        <v>118</v>
      </c>
      <c r="D140" s="12"/>
      <c r="E140" s="13"/>
      <c r="F140" s="14"/>
      <c r="G140" s="15">
        <f t="shared" si="27"/>
        <v>0</v>
      </c>
      <c r="H140" s="109"/>
      <c r="I140" s="109"/>
      <c r="J140" s="236"/>
      <c r="K140" s="211"/>
      <c r="L140" s="108"/>
      <c r="M140" s="94"/>
    </row>
    <row r="141" spans="1:13" ht="20" customHeight="1" x14ac:dyDescent="0.2">
      <c r="A141" s="222"/>
      <c r="B141" s="212"/>
      <c r="C141" s="19" t="s">
        <v>118</v>
      </c>
      <c r="D141" s="12"/>
      <c r="E141" s="13"/>
      <c r="F141" s="14"/>
      <c r="G141" s="15">
        <f t="shared" si="27"/>
        <v>0</v>
      </c>
      <c r="H141" s="109"/>
      <c r="I141" s="109"/>
      <c r="J141" s="237"/>
      <c r="K141" s="212"/>
      <c r="L141" s="108"/>
      <c r="M141" s="94"/>
    </row>
    <row r="142" spans="1:13" ht="20" customHeight="1" x14ac:dyDescent="0.2">
      <c r="A142" s="219" t="s">
        <v>121</v>
      </c>
      <c r="B142" s="209" t="s">
        <v>112</v>
      </c>
      <c r="C142" s="105" t="s">
        <v>113</v>
      </c>
      <c r="D142" s="106"/>
      <c r="E142" s="107"/>
      <c r="F142" s="15"/>
      <c r="G142" s="15">
        <f>SUM(G143:G148)</f>
        <v>0</v>
      </c>
      <c r="H142" s="15">
        <f t="shared" ref="H142" si="28">SUM(H143:H148)</f>
        <v>0</v>
      </c>
      <c r="I142" s="15"/>
      <c r="J142" s="116">
        <f t="shared" ref="J142" si="29">ROUND((G142+H142)*$J$6,2)</f>
        <v>0</v>
      </c>
      <c r="K142" s="238"/>
      <c r="L142" s="108"/>
      <c r="M142" s="94"/>
    </row>
    <row r="143" spans="1:13" ht="20" customHeight="1" x14ac:dyDescent="0.2">
      <c r="A143" s="220"/>
      <c r="B143" s="210"/>
      <c r="C143" s="105" t="s">
        <v>114</v>
      </c>
      <c r="D143" s="12"/>
      <c r="E143" s="13"/>
      <c r="F143" s="14"/>
      <c r="G143" s="15">
        <f t="shared" ref="G143:G148" si="30">ROUND(E143*F143,2)</f>
        <v>0</v>
      </c>
      <c r="H143" s="109"/>
      <c r="I143" s="109"/>
      <c r="J143" s="235"/>
      <c r="K143" s="210"/>
      <c r="L143" s="108"/>
      <c r="M143" s="94"/>
    </row>
    <row r="144" spans="1:13" ht="20" customHeight="1" x14ac:dyDescent="0.2">
      <c r="A144" s="221"/>
      <c r="B144" s="211"/>
      <c r="C144" s="105" t="s">
        <v>115</v>
      </c>
      <c r="D144" s="12"/>
      <c r="E144" s="13"/>
      <c r="F144" s="14"/>
      <c r="G144" s="15">
        <f t="shared" si="30"/>
        <v>0</v>
      </c>
      <c r="H144" s="109"/>
      <c r="I144" s="109"/>
      <c r="J144" s="236"/>
      <c r="K144" s="211"/>
      <c r="L144" s="108"/>
      <c r="M144" s="94"/>
    </row>
    <row r="145" spans="1:13" ht="20" customHeight="1" x14ac:dyDescent="0.2">
      <c r="A145" s="221"/>
      <c r="B145" s="211"/>
      <c r="C145" s="105" t="s">
        <v>116</v>
      </c>
      <c r="D145" s="12"/>
      <c r="E145" s="13"/>
      <c r="F145" s="14"/>
      <c r="G145" s="15">
        <f t="shared" si="30"/>
        <v>0</v>
      </c>
      <c r="H145" s="109"/>
      <c r="I145" s="109"/>
      <c r="J145" s="236"/>
      <c r="K145" s="211"/>
      <c r="L145" s="108"/>
      <c r="M145" s="94"/>
    </row>
    <row r="146" spans="1:13" ht="20" customHeight="1" x14ac:dyDescent="0.2">
      <c r="A146" s="221"/>
      <c r="B146" s="211"/>
      <c r="C146" s="105" t="s">
        <v>117</v>
      </c>
      <c r="D146" s="12"/>
      <c r="E146" s="13"/>
      <c r="F146" s="14"/>
      <c r="G146" s="15">
        <f t="shared" si="30"/>
        <v>0</v>
      </c>
      <c r="H146" s="109"/>
      <c r="I146" s="109"/>
      <c r="J146" s="236"/>
      <c r="K146" s="211"/>
      <c r="L146" s="108"/>
      <c r="M146" s="94"/>
    </row>
    <row r="147" spans="1:13" ht="20" customHeight="1" x14ac:dyDescent="0.2">
      <c r="A147" s="221"/>
      <c r="B147" s="211"/>
      <c r="C147" s="19" t="s">
        <v>118</v>
      </c>
      <c r="D147" s="12"/>
      <c r="E147" s="13"/>
      <c r="F147" s="14"/>
      <c r="G147" s="15">
        <f t="shared" si="30"/>
        <v>0</v>
      </c>
      <c r="H147" s="109"/>
      <c r="I147" s="109"/>
      <c r="J147" s="236"/>
      <c r="K147" s="211"/>
      <c r="L147" s="108"/>
      <c r="M147" s="94"/>
    </row>
    <row r="148" spans="1:13" ht="20" customHeight="1" x14ac:dyDescent="0.2">
      <c r="A148" s="222"/>
      <c r="B148" s="212"/>
      <c r="C148" s="19" t="s">
        <v>118</v>
      </c>
      <c r="D148" s="12"/>
      <c r="E148" s="13"/>
      <c r="F148" s="14"/>
      <c r="G148" s="15">
        <f t="shared" si="30"/>
        <v>0</v>
      </c>
      <c r="H148" s="109"/>
      <c r="I148" s="109"/>
      <c r="J148" s="237"/>
      <c r="K148" s="212"/>
      <c r="L148" s="108"/>
      <c r="M148" s="94"/>
    </row>
    <row r="149" spans="1:13" ht="20" customHeight="1" x14ac:dyDescent="0.2">
      <c r="A149" s="219" t="s">
        <v>122</v>
      </c>
      <c r="B149" s="209" t="s">
        <v>112</v>
      </c>
      <c r="C149" s="105" t="s">
        <v>113</v>
      </c>
      <c r="D149" s="106"/>
      <c r="E149" s="107"/>
      <c r="F149" s="15"/>
      <c r="G149" s="15">
        <f>SUM(G150:G155)</f>
        <v>0</v>
      </c>
      <c r="H149" s="15">
        <f t="shared" ref="H149" si="31">SUM(H150:H155)</f>
        <v>0</v>
      </c>
      <c r="I149" s="15"/>
      <c r="J149" s="116">
        <f t="shared" ref="J149" si="32">ROUND((G149+H149)*$J$6,2)</f>
        <v>0</v>
      </c>
      <c r="K149" s="238"/>
      <c r="L149" s="108"/>
      <c r="M149" s="94"/>
    </row>
    <row r="150" spans="1:13" ht="20" customHeight="1" x14ac:dyDescent="0.2">
      <c r="A150" s="220"/>
      <c r="B150" s="210"/>
      <c r="C150" s="105" t="s">
        <v>114</v>
      </c>
      <c r="D150" s="12"/>
      <c r="E150" s="13"/>
      <c r="F150" s="14"/>
      <c r="G150" s="15">
        <f t="shared" ref="G150:G155" si="33">ROUND(E150*F150,2)</f>
        <v>0</v>
      </c>
      <c r="H150" s="109"/>
      <c r="I150" s="109"/>
      <c r="J150" s="235"/>
      <c r="K150" s="210"/>
      <c r="L150" s="108"/>
      <c r="M150" s="94"/>
    </row>
    <row r="151" spans="1:13" ht="20" customHeight="1" x14ac:dyDescent="0.2">
      <c r="A151" s="221"/>
      <c r="B151" s="211"/>
      <c r="C151" s="105" t="s">
        <v>115</v>
      </c>
      <c r="D151" s="12"/>
      <c r="E151" s="13"/>
      <c r="F151" s="14"/>
      <c r="G151" s="15">
        <f t="shared" si="33"/>
        <v>0</v>
      </c>
      <c r="H151" s="109"/>
      <c r="I151" s="109"/>
      <c r="J151" s="236"/>
      <c r="K151" s="211"/>
      <c r="L151" s="108"/>
      <c r="M151" s="94"/>
    </row>
    <row r="152" spans="1:13" ht="20" customHeight="1" x14ac:dyDescent="0.2">
      <c r="A152" s="221"/>
      <c r="B152" s="211"/>
      <c r="C152" s="105" t="s">
        <v>116</v>
      </c>
      <c r="D152" s="12"/>
      <c r="E152" s="13"/>
      <c r="F152" s="14"/>
      <c r="G152" s="15">
        <f t="shared" si="33"/>
        <v>0</v>
      </c>
      <c r="H152" s="109"/>
      <c r="I152" s="109"/>
      <c r="J152" s="236"/>
      <c r="K152" s="211"/>
      <c r="L152" s="108"/>
      <c r="M152" s="94"/>
    </row>
    <row r="153" spans="1:13" ht="20" customHeight="1" x14ac:dyDescent="0.2">
      <c r="A153" s="221"/>
      <c r="B153" s="211"/>
      <c r="C153" s="105" t="s">
        <v>117</v>
      </c>
      <c r="D153" s="12"/>
      <c r="E153" s="13"/>
      <c r="F153" s="14"/>
      <c r="G153" s="15">
        <f t="shared" si="33"/>
        <v>0</v>
      </c>
      <c r="H153" s="109"/>
      <c r="I153" s="109"/>
      <c r="J153" s="236"/>
      <c r="K153" s="211"/>
      <c r="L153" s="108"/>
      <c r="M153" s="94"/>
    </row>
    <row r="154" spans="1:13" ht="20" customHeight="1" x14ac:dyDescent="0.2">
      <c r="A154" s="221"/>
      <c r="B154" s="211"/>
      <c r="C154" s="19" t="s">
        <v>118</v>
      </c>
      <c r="D154" s="12"/>
      <c r="E154" s="13"/>
      <c r="F154" s="14"/>
      <c r="G154" s="15">
        <f t="shared" si="33"/>
        <v>0</v>
      </c>
      <c r="H154" s="109"/>
      <c r="I154" s="109"/>
      <c r="J154" s="236"/>
      <c r="K154" s="211"/>
      <c r="L154" s="108"/>
      <c r="M154" s="94"/>
    </row>
    <row r="155" spans="1:13" ht="20" customHeight="1" x14ac:dyDescent="0.2">
      <c r="A155" s="222"/>
      <c r="B155" s="212"/>
      <c r="C155" s="19" t="s">
        <v>118</v>
      </c>
      <c r="D155" s="12"/>
      <c r="E155" s="13"/>
      <c r="F155" s="14"/>
      <c r="G155" s="15">
        <f t="shared" si="33"/>
        <v>0</v>
      </c>
      <c r="H155" s="109"/>
      <c r="I155" s="109"/>
      <c r="J155" s="237"/>
      <c r="K155" s="212"/>
      <c r="L155" s="108"/>
      <c r="M155" s="94"/>
    </row>
    <row r="156" spans="1:13" ht="20" customHeight="1" x14ac:dyDescent="0.2">
      <c r="A156" s="219" t="s">
        <v>123</v>
      </c>
      <c r="B156" s="209" t="s">
        <v>112</v>
      </c>
      <c r="C156" s="105" t="s">
        <v>113</v>
      </c>
      <c r="D156" s="106"/>
      <c r="E156" s="107"/>
      <c r="F156" s="15"/>
      <c r="G156" s="15">
        <f>SUM(G157:G162)</f>
        <v>0</v>
      </c>
      <c r="H156" s="15">
        <f t="shared" ref="H156" si="34">SUM(H157:H162)</f>
        <v>0</v>
      </c>
      <c r="I156" s="15"/>
      <c r="J156" s="116">
        <f t="shared" ref="J156" si="35">ROUND((G156+H156)*$J$6,2)</f>
        <v>0</v>
      </c>
      <c r="K156" s="238"/>
      <c r="L156" s="108"/>
      <c r="M156" s="94"/>
    </row>
    <row r="157" spans="1:13" ht="20" customHeight="1" x14ac:dyDescent="0.2">
      <c r="A157" s="220"/>
      <c r="B157" s="210"/>
      <c r="C157" s="105" t="s">
        <v>114</v>
      </c>
      <c r="D157" s="12"/>
      <c r="E157" s="13"/>
      <c r="F157" s="14"/>
      <c r="G157" s="15">
        <f t="shared" ref="G157:G162" si="36">ROUND(E157*F157,2)</f>
        <v>0</v>
      </c>
      <c r="H157" s="109"/>
      <c r="I157" s="109"/>
      <c r="J157" s="235"/>
      <c r="K157" s="210"/>
      <c r="L157" s="108"/>
      <c r="M157" s="94"/>
    </row>
    <row r="158" spans="1:13" ht="20" customHeight="1" x14ac:dyDescent="0.2">
      <c r="A158" s="221"/>
      <c r="B158" s="211"/>
      <c r="C158" s="105" t="s">
        <v>115</v>
      </c>
      <c r="D158" s="12"/>
      <c r="E158" s="13"/>
      <c r="F158" s="14"/>
      <c r="G158" s="15">
        <f t="shared" si="36"/>
        <v>0</v>
      </c>
      <c r="H158" s="109"/>
      <c r="I158" s="109"/>
      <c r="J158" s="236"/>
      <c r="K158" s="211"/>
      <c r="L158" s="108"/>
      <c r="M158" s="94"/>
    </row>
    <row r="159" spans="1:13" ht="20" customHeight="1" x14ac:dyDescent="0.2">
      <c r="A159" s="221"/>
      <c r="B159" s="211"/>
      <c r="C159" s="105" t="s">
        <v>116</v>
      </c>
      <c r="D159" s="12"/>
      <c r="E159" s="13"/>
      <c r="F159" s="14"/>
      <c r="G159" s="15">
        <f t="shared" si="36"/>
        <v>0</v>
      </c>
      <c r="H159" s="109"/>
      <c r="I159" s="109"/>
      <c r="J159" s="236"/>
      <c r="K159" s="211"/>
      <c r="L159" s="108"/>
      <c r="M159" s="94"/>
    </row>
    <row r="160" spans="1:13" ht="20" customHeight="1" x14ac:dyDescent="0.2">
      <c r="A160" s="221"/>
      <c r="B160" s="211"/>
      <c r="C160" s="105" t="s">
        <v>117</v>
      </c>
      <c r="D160" s="12"/>
      <c r="E160" s="13"/>
      <c r="F160" s="14"/>
      <c r="G160" s="15">
        <f t="shared" si="36"/>
        <v>0</v>
      </c>
      <c r="H160" s="109"/>
      <c r="I160" s="109"/>
      <c r="J160" s="236"/>
      <c r="K160" s="211"/>
      <c r="L160" s="108"/>
      <c r="M160" s="94"/>
    </row>
    <row r="161" spans="1:13" ht="20" customHeight="1" x14ac:dyDescent="0.2">
      <c r="A161" s="221"/>
      <c r="B161" s="211"/>
      <c r="C161" s="19" t="s">
        <v>118</v>
      </c>
      <c r="D161" s="12"/>
      <c r="E161" s="13"/>
      <c r="F161" s="14"/>
      <c r="G161" s="15">
        <f t="shared" si="36"/>
        <v>0</v>
      </c>
      <c r="H161" s="109"/>
      <c r="I161" s="109"/>
      <c r="J161" s="236"/>
      <c r="K161" s="211"/>
      <c r="L161" s="108"/>
      <c r="M161" s="94"/>
    </row>
    <row r="162" spans="1:13" ht="20" customHeight="1" x14ac:dyDescent="0.2">
      <c r="A162" s="222"/>
      <c r="B162" s="212"/>
      <c r="C162" s="19" t="s">
        <v>118</v>
      </c>
      <c r="D162" s="12"/>
      <c r="E162" s="13"/>
      <c r="F162" s="14"/>
      <c r="G162" s="15">
        <f t="shared" si="36"/>
        <v>0</v>
      </c>
      <c r="H162" s="109"/>
      <c r="I162" s="109"/>
      <c r="J162" s="237"/>
      <c r="K162" s="212"/>
      <c r="L162" s="108"/>
      <c r="M162" s="94"/>
    </row>
    <row r="163" spans="1:13" ht="20" customHeight="1" x14ac:dyDescent="0.2">
      <c r="A163" s="219" t="s">
        <v>124</v>
      </c>
      <c r="B163" s="209" t="s">
        <v>112</v>
      </c>
      <c r="C163" s="105" t="s">
        <v>113</v>
      </c>
      <c r="D163" s="106"/>
      <c r="E163" s="107"/>
      <c r="F163" s="15"/>
      <c r="G163" s="15">
        <f>SUM(G164:G169)</f>
        <v>0</v>
      </c>
      <c r="H163" s="15">
        <f t="shared" ref="H163" si="37">SUM(H164:H169)</f>
        <v>0</v>
      </c>
      <c r="I163" s="15"/>
      <c r="J163" s="116">
        <f t="shared" ref="J163" si="38">ROUND((G163+H163)*$J$6,2)</f>
        <v>0</v>
      </c>
      <c r="K163" s="238"/>
      <c r="L163" s="108"/>
      <c r="M163" s="94"/>
    </row>
    <row r="164" spans="1:13" ht="20" customHeight="1" x14ac:dyDescent="0.2">
      <c r="A164" s="220"/>
      <c r="B164" s="210"/>
      <c r="C164" s="105" t="s">
        <v>114</v>
      </c>
      <c r="D164" s="12"/>
      <c r="E164" s="13"/>
      <c r="F164" s="14"/>
      <c r="G164" s="15">
        <f t="shared" ref="G164:G169" si="39">ROUND(E164*F164,2)</f>
        <v>0</v>
      </c>
      <c r="H164" s="109"/>
      <c r="I164" s="109"/>
      <c r="J164" s="235"/>
      <c r="K164" s="210"/>
      <c r="L164" s="108"/>
      <c r="M164" s="94"/>
    </row>
    <row r="165" spans="1:13" ht="20" customHeight="1" x14ac:dyDescent="0.2">
      <c r="A165" s="221"/>
      <c r="B165" s="211"/>
      <c r="C165" s="105" t="s">
        <v>115</v>
      </c>
      <c r="D165" s="12"/>
      <c r="E165" s="13"/>
      <c r="F165" s="14"/>
      <c r="G165" s="15">
        <f t="shared" si="39"/>
        <v>0</v>
      </c>
      <c r="H165" s="109"/>
      <c r="I165" s="109"/>
      <c r="J165" s="236"/>
      <c r="K165" s="211"/>
      <c r="L165" s="108"/>
      <c r="M165" s="94"/>
    </row>
    <row r="166" spans="1:13" ht="20" customHeight="1" x14ac:dyDescent="0.2">
      <c r="A166" s="221"/>
      <c r="B166" s="211"/>
      <c r="C166" s="105" t="s">
        <v>116</v>
      </c>
      <c r="D166" s="12"/>
      <c r="E166" s="13"/>
      <c r="F166" s="14"/>
      <c r="G166" s="15">
        <f t="shared" si="39"/>
        <v>0</v>
      </c>
      <c r="H166" s="109"/>
      <c r="I166" s="109"/>
      <c r="J166" s="236"/>
      <c r="K166" s="211"/>
      <c r="L166" s="108"/>
      <c r="M166" s="94"/>
    </row>
    <row r="167" spans="1:13" ht="20" customHeight="1" x14ac:dyDescent="0.2">
      <c r="A167" s="221"/>
      <c r="B167" s="211"/>
      <c r="C167" s="105" t="s">
        <v>117</v>
      </c>
      <c r="D167" s="12"/>
      <c r="E167" s="13"/>
      <c r="F167" s="14"/>
      <c r="G167" s="15">
        <f t="shared" si="39"/>
        <v>0</v>
      </c>
      <c r="H167" s="109"/>
      <c r="I167" s="109"/>
      <c r="J167" s="236"/>
      <c r="K167" s="211"/>
      <c r="L167" s="108"/>
      <c r="M167" s="94"/>
    </row>
    <row r="168" spans="1:13" ht="20" customHeight="1" x14ac:dyDescent="0.2">
      <c r="A168" s="221"/>
      <c r="B168" s="211"/>
      <c r="C168" s="19" t="s">
        <v>118</v>
      </c>
      <c r="D168" s="12"/>
      <c r="E168" s="13"/>
      <c r="F168" s="14"/>
      <c r="G168" s="15">
        <f t="shared" si="39"/>
        <v>0</v>
      </c>
      <c r="H168" s="109"/>
      <c r="I168" s="109"/>
      <c r="J168" s="236"/>
      <c r="K168" s="211"/>
      <c r="L168" s="108"/>
      <c r="M168" s="94"/>
    </row>
    <row r="169" spans="1:13" ht="20" customHeight="1" x14ac:dyDescent="0.2">
      <c r="A169" s="222"/>
      <c r="B169" s="212"/>
      <c r="C169" s="19" t="s">
        <v>118</v>
      </c>
      <c r="D169" s="12"/>
      <c r="E169" s="13"/>
      <c r="F169" s="14"/>
      <c r="G169" s="15">
        <f t="shared" si="39"/>
        <v>0</v>
      </c>
      <c r="H169" s="109"/>
      <c r="I169" s="109"/>
      <c r="J169" s="237"/>
      <c r="K169" s="212"/>
      <c r="L169" s="108"/>
      <c r="M169" s="94"/>
    </row>
    <row r="170" spans="1:13" ht="20" customHeight="1" x14ac:dyDescent="0.2">
      <c r="A170" s="219" t="s">
        <v>125</v>
      </c>
      <c r="B170" s="209" t="s">
        <v>112</v>
      </c>
      <c r="C170" s="105" t="s">
        <v>113</v>
      </c>
      <c r="D170" s="106"/>
      <c r="E170" s="107"/>
      <c r="F170" s="15"/>
      <c r="G170" s="15">
        <f>SUM(G171:G176)</f>
        <v>0</v>
      </c>
      <c r="H170" s="15">
        <f t="shared" ref="H170" si="40">SUM(H171:H176)</f>
        <v>0</v>
      </c>
      <c r="I170" s="15"/>
      <c r="J170" s="116">
        <f t="shared" ref="J170" si="41">ROUND((G170+H170)*$J$6,2)</f>
        <v>0</v>
      </c>
      <c r="K170" s="238"/>
      <c r="L170" s="108"/>
      <c r="M170" s="94"/>
    </row>
    <row r="171" spans="1:13" ht="20" customHeight="1" x14ac:dyDescent="0.2">
      <c r="A171" s="220"/>
      <c r="B171" s="210"/>
      <c r="C171" s="105" t="s">
        <v>114</v>
      </c>
      <c r="D171" s="12"/>
      <c r="E171" s="13"/>
      <c r="F171" s="14"/>
      <c r="G171" s="15">
        <f t="shared" ref="G171:G176" si="42">ROUND(E171*F171,2)</f>
        <v>0</v>
      </c>
      <c r="H171" s="109"/>
      <c r="I171" s="109"/>
      <c r="J171" s="235"/>
      <c r="K171" s="210"/>
      <c r="L171" s="108"/>
      <c r="M171" s="94"/>
    </row>
    <row r="172" spans="1:13" ht="20" customHeight="1" x14ac:dyDescent="0.2">
      <c r="A172" s="221"/>
      <c r="B172" s="211"/>
      <c r="C172" s="105" t="s">
        <v>115</v>
      </c>
      <c r="D172" s="12"/>
      <c r="E172" s="13"/>
      <c r="F172" s="14"/>
      <c r="G172" s="15">
        <f t="shared" si="42"/>
        <v>0</v>
      </c>
      <c r="H172" s="109"/>
      <c r="I172" s="109"/>
      <c r="J172" s="236"/>
      <c r="K172" s="211"/>
      <c r="L172" s="108"/>
      <c r="M172" s="94"/>
    </row>
    <row r="173" spans="1:13" ht="20" customHeight="1" x14ac:dyDescent="0.2">
      <c r="A173" s="221"/>
      <c r="B173" s="211"/>
      <c r="C173" s="105" t="s">
        <v>116</v>
      </c>
      <c r="D173" s="12"/>
      <c r="E173" s="13"/>
      <c r="F173" s="14"/>
      <c r="G173" s="15">
        <f t="shared" si="42"/>
        <v>0</v>
      </c>
      <c r="H173" s="109"/>
      <c r="I173" s="109"/>
      <c r="J173" s="236"/>
      <c r="K173" s="211"/>
      <c r="L173" s="108"/>
      <c r="M173" s="94"/>
    </row>
    <row r="174" spans="1:13" ht="20" customHeight="1" x14ac:dyDescent="0.2">
      <c r="A174" s="221"/>
      <c r="B174" s="211"/>
      <c r="C174" s="105" t="s">
        <v>117</v>
      </c>
      <c r="D174" s="12"/>
      <c r="E174" s="13"/>
      <c r="F174" s="14"/>
      <c r="G174" s="15">
        <f t="shared" si="42"/>
        <v>0</v>
      </c>
      <c r="H174" s="109"/>
      <c r="I174" s="109"/>
      <c r="J174" s="236"/>
      <c r="K174" s="211"/>
      <c r="L174" s="108"/>
      <c r="M174" s="94"/>
    </row>
    <row r="175" spans="1:13" ht="20" customHeight="1" x14ac:dyDescent="0.2">
      <c r="A175" s="221"/>
      <c r="B175" s="211"/>
      <c r="C175" s="19" t="s">
        <v>118</v>
      </c>
      <c r="D175" s="12"/>
      <c r="E175" s="13"/>
      <c r="F175" s="14"/>
      <c r="G175" s="15">
        <f t="shared" si="42"/>
        <v>0</v>
      </c>
      <c r="H175" s="109"/>
      <c r="I175" s="109"/>
      <c r="J175" s="236"/>
      <c r="K175" s="211"/>
      <c r="L175" s="108"/>
      <c r="M175" s="94"/>
    </row>
    <row r="176" spans="1:13" ht="20" customHeight="1" x14ac:dyDescent="0.2">
      <c r="A176" s="222"/>
      <c r="B176" s="212"/>
      <c r="C176" s="19" t="s">
        <v>118</v>
      </c>
      <c r="D176" s="12"/>
      <c r="E176" s="13"/>
      <c r="F176" s="14"/>
      <c r="G176" s="15">
        <f t="shared" si="42"/>
        <v>0</v>
      </c>
      <c r="H176" s="109"/>
      <c r="I176" s="109"/>
      <c r="J176" s="237"/>
      <c r="K176" s="212"/>
      <c r="L176" s="108"/>
      <c r="M176" s="94"/>
    </row>
    <row r="177" spans="1:13" ht="20" customHeight="1" x14ac:dyDescent="0.2">
      <c r="A177" s="219" t="s">
        <v>126</v>
      </c>
      <c r="B177" s="209" t="s">
        <v>112</v>
      </c>
      <c r="C177" s="105" t="s">
        <v>113</v>
      </c>
      <c r="D177" s="106"/>
      <c r="E177" s="107"/>
      <c r="F177" s="15"/>
      <c r="G177" s="15">
        <f>SUM(G178:G183)</f>
        <v>0</v>
      </c>
      <c r="H177" s="15">
        <f t="shared" ref="H177" si="43">SUM(H178:H183)</f>
        <v>0</v>
      </c>
      <c r="I177" s="15"/>
      <c r="J177" s="116">
        <f t="shared" ref="J177" si="44">ROUND((G177+H177)*$J$6,2)</f>
        <v>0</v>
      </c>
      <c r="K177" s="238"/>
      <c r="L177" s="108"/>
      <c r="M177" s="94"/>
    </row>
    <row r="178" spans="1:13" ht="20" customHeight="1" x14ac:dyDescent="0.2">
      <c r="A178" s="220"/>
      <c r="B178" s="210"/>
      <c r="C178" s="105" t="s">
        <v>114</v>
      </c>
      <c r="D178" s="12"/>
      <c r="E178" s="13"/>
      <c r="F178" s="14"/>
      <c r="G178" s="15">
        <f t="shared" ref="G178:G183" si="45">ROUND(E178*F178,2)</f>
        <v>0</v>
      </c>
      <c r="H178" s="109"/>
      <c r="I178" s="109"/>
      <c r="J178" s="235"/>
      <c r="K178" s="210"/>
      <c r="L178" s="108"/>
      <c r="M178" s="94"/>
    </row>
    <row r="179" spans="1:13" ht="20" customHeight="1" x14ac:dyDescent="0.2">
      <c r="A179" s="221"/>
      <c r="B179" s="211"/>
      <c r="C179" s="105" t="s">
        <v>115</v>
      </c>
      <c r="D179" s="12"/>
      <c r="E179" s="13"/>
      <c r="F179" s="14"/>
      <c r="G179" s="15">
        <f t="shared" si="45"/>
        <v>0</v>
      </c>
      <c r="H179" s="109"/>
      <c r="I179" s="109"/>
      <c r="J179" s="236"/>
      <c r="K179" s="211"/>
      <c r="L179" s="108"/>
      <c r="M179" s="94"/>
    </row>
    <row r="180" spans="1:13" ht="20" customHeight="1" x14ac:dyDescent="0.2">
      <c r="A180" s="221"/>
      <c r="B180" s="211"/>
      <c r="C180" s="105" t="s">
        <v>116</v>
      </c>
      <c r="D180" s="12"/>
      <c r="E180" s="13"/>
      <c r="F180" s="14"/>
      <c r="G180" s="15">
        <f t="shared" si="45"/>
        <v>0</v>
      </c>
      <c r="H180" s="109"/>
      <c r="I180" s="109"/>
      <c r="J180" s="236"/>
      <c r="K180" s="211"/>
      <c r="L180" s="108"/>
      <c r="M180" s="94"/>
    </row>
    <row r="181" spans="1:13" ht="20" customHeight="1" x14ac:dyDescent="0.2">
      <c r="A181" s="221"/>
      <c r="B181" s="211"/>
      <c r="C181" s="105" t="s">
        <v>117</v>
      </c>
      <c r="D181" s="12"/>
      <c r="E181" s="13"/>
      <c r="F181" s="14"/>
      <c r="G181" s="15">
        <f t="shared" si="45"/>
        <v>0</v>
      </c>
      <c r="H181" s="109"/>
      <c r="I181" s="109"/>
      <c r="J181" s="236"/>
      <c r="K181" s="211"/>
      <c r="L181" s="108"/>
      <c r="M181" s="94"/>
    </row>
    <row r="182" spans="1:13" ht="20" customHeight="1" x14ac:dyDescent="0.2">
      <c r="A182" s="221"/>
      <c r="B182" s="211"/>
      <c r="C182" s="19" t="s">
        <v>118</v>
      </c>
      <c r="D182" s="12"/>
      <c r="E182" s="13"/>
      <c r="F182" s="14"/>
      <c r="G182" s="15">
        <f t="shared" si="45"/>
        <v>0</v>
      </c>
      <c r="H182" s="109"/>
      <c r="I182" s="109"/>
      <c r="J182" s="236"/>
      <c r="K182" s="211"/>
      <c r="L182" s="108"/>
      <c r="M182" s="94"/>
    </row>
    <row r="183" spans="1:13" ht="20" customHeight="1" x14ac:dyDescent="0.2">
      <c r="A183" s="222"/>
      <c r="B183" s="212"/>
      <c r="C183" s="19" t="s">
        <v>118</v>
      </c>
      <c r="D183" s="12"/>
      <c r="E183" s="13"/>
      <c r="F183" s="14"/>
      <c r="G183" s="15">
        <f t="shared" si="45"/>
        <v>0</v>
      </c>
      <c r="H183" s="109"/>
      <c r="I183" s="109"/>
      <c r="J183" s="237"/>
      <c r="K183" s="212"/>
      <c r="L183" s="108"/>
      <c r="M183" s="94"/>
    </row>
    <row r="184" spans="1:13" ht="20" customHeight="1" x14ac:dyDescent="0.2">
      <c r="A184" s="219" t="s">
        <v>127</v>
      </c>
      <c r="B184" s="209" t="s">
        <v>112</v>
      </c>
      <c r="C184" s="105" t="s">
        <v>113</v>
      </c>
      <c r="D184" s="106"/>
      <c r="E184" s="107"/>
      <c r="F184" s="15"/>
      <c r="G184" s="15">
        <f>SUM(G185:G190)</f>
        <v>0</v>
      </c>
      <c r="H184" s="15">
        <f>SUM(H185:H190)</f>
        <v>0</v>
      </c>
      <c r="I184" s="15"/>
      <c r="J184" s="116">
        <f t="shared" ref="J184" si="46">ROUND((G184+H184)*$J$6,2)</f>
        <v>0</v>
      </c>
      <c r="K184" s="238"/>
      <c r="L184" s="108"/>
      <c r="M184" s="94"/>
    </row>
    <row r="185" spans="1:13" ht="20" customHeight="1" x14ac:dyDescent="0.2">
      <c r="A185" s="220"/>
      <c r="B185" s="210"/>
      <c r="C185" s="105" t="s">
        <v>114</v>
      </c>
      <c r="D185" s="12"/>
      <c r="E185" s="13"/>
      <c r="F185" s="14"/>
      <c r="G185" s="15">
        <f t="shared" ref="G185:G190" si="47">ROUND(E185*F185,2)</f>
        <v>0</v>
      </c>
      <c r="H185" s="109"/>
      <c r="I185" s="109"/>
      <c r="J185" s="235"/>
      <c r="K185" s="210"/>
      <c r="L185" s="108"/>
      <c r="M185" s="94"/>
    </row>
    <row r="186" spans="1:13" ht="20" customHeight="1" x14ac:dyDescent="0.2">
      <c r="A186" s="221"/>
      <c r="B186" s="211"/>
      <c r="C186" s="105" t="s">
        <v>115</v>
      </c>
      <c r="D186" s="12"/>
      <c r="E186" s="13"/>
      <c r="F186" s="14"/>
      <c r="G186" s="15">
        <f t="shared" si="47"/>
        <v>0</v>
      </c>
      <c r="H186" s="109"/>
      <c r="I186" s="109"/>
      <c r="J186" s="236"/>
      <c r="K186" s="211"/>
      <c r="L186" s="108"/>
      <c r="M186" s="94"/>
    </row>
    <row r="187" spans="1:13" ht="20" customHeight="1" x14ac:dyDescent="0.2">
      <c r="A187" s="221"/>
      <c r="B187" s="211"/>
      <c r="C187" s="105" t="s">
        <v>116</v>
      </c>
      <c r="D187" s="12"/>
      <c r="E187" s="13"/>
      <c r="F187" s="14"/>
      <c r="G187" s="15">
        <f t="shared" si="47"/>
        <v>0</v>
      </c>
      <c r="H187" s="109"/>
      <c r="I187" s="109"/>
      <c r="J187" s="236"/>
      <c r="K187" s="211"/>
      <c r="L187" s="108"/>
      <c r="M187" s="94"/>
    </row>
    <row r="188" spans="1:13" ht="20" customHeight="1" x14ac:dyDescent="0.2">
      <c r="A188" s="221"/>
      <c r="B188" s="211"/>
      <c r="C188" s="105" t="s">
        <v>117</v>
      </c>
      <c r="D188" s="12"/>
      <c r="E188" s="13"/>
      <c r="F188" s="14"/>
      <c r="G188" s="15">
        <f t="shared" si="47"/>
        <v>0</v>
      </c>
      <c r="H188" s="109"/>
      <c r="I188" s="109"/>
      <c r="J188" s="236"/>
      <c r="K188" s="211"/>
      <c r="L188" s="108"/>
      <c r="M188" s="94"/>
    </row>
    <row r="189" spans="1:13" ht="20" customHeight="1" x14ac:dyDescent="0.2">
      <c r="A189" s="221"/>
      <c r="B189" s="211"/>
      <c r="C189" s="19" t="s">
        <v>118</v>
      </c>
      <c r="D189" s="12"/>
      <c r="E189" s="13"/>
      <c r="F189" s="14"/>
      <c r="G189" s="15">
        <f t="shared" si="47"/>
        <v>0</v>
      </c>
      <c r="H189" s="109"/>
      <c r="I189" s="109"/>
      <c r="J189" s="236"/>
      <c r="K189" s="211"/>
      <c r="L189" s="108"/>
      <c r="M189" s="94"/>
    </row>
    <row r="190" spans="1:13" ht="20" customHeight="1" x14ac:dyDescent="0.2">
      <c r="A190" s="222"/>
      <c r="B190" s="212"/>
      <c r="C190" s="19" t="s">
        <v>118</v>
      </c>
      <c r="D190" s="12"/>
      <c r="E190" s="13"/>
      <c r="F190" s="14"/>
      <c r="G190" s="129">
        <f t="shared" si="47"/>
        <v>0</v>
      </c>
      <c r="H190" s="130"/>
      <c r="I190" s="109"/>
      <c r="J190" s="237"/>
      <c r="K190" s="212"/>
      <c r="L190" s="108"/>
      <c r="M190" s="94"/>
    </row>
    <row r="191" spans="1:13" ht="36" customHeight="1" x14ac:dyDescent="0.2">
      <c r="A191" s="8" t="s">
        <v>15</v>
      </c>
      <c r="B191" s="199" t="s">
        <v>180</v>
      </c>
      <c r="C191" s="196"/>
      <c r="D191" s="197"/>
      <c r="E191" s="197"/>
      <c r="F191" s="198"/>
      <c r="G191" s="9">
        <f>SUM(G192:G201)</f>
        <v>0</v>
      </c>
      <c r="H191" s="9">
        <f>SUM(H192:H201)</f>
        <v>0</v>
      </c>
      <c r="I191" s="9"/>
      <c r="J191" s="9">
        <f>SUM(J192:J201)</f>
        <v>0</v>
      </c>
      <c r="K191" s="10"/>
      <c r="L191" s="102"/>
      <c r="M191" s="94"/>
    </row>
    <row r="192" spans="1:13" ht="37.25" customHeight="1" x14ac:dyDescent="0.2">
      <c r="A192" s="11" t="s">
        <v>152</v>
      </c>
      <c r="B192" s="200" t="s">
        <v>2</v>
      </c>
      <c r="C192" s="201"/>
      <c r="D192" s="12"/>
      <c r="E192" s="13"/>
      <c r="F192" s="14"/>
      <c r="G192" s="15">
        <f t="shared" ref="G192:G201" si="48">ROUND(E192*F192,2)</f>
        <v>0</v>
      </c>
      <c r="H192" s="109"/>
      <c r="I192" s="109"/>
      <c r="J192" s="15">
        <f>ROUND((G192+H192)*$J$6,2)</f>
        <v>0</v>
      </c>
      <c r="K192" s="16" t="s">
        <v>38</v>
      </c>
      <c r="L192" s="102"/>
      <c r="M192" s="94"/>
    </row>
    <row r="193" spans="1:20" ht="37.25" customHeight="1" x14ac:dyDescent="0.2">
      <c r="A193" s="11" t="s">
        <v>153</v>
      </c>
      <c r="B193" s="180"/>
      <c r="C193" s="201"/>
      <c r="D193" s="12"/>
      <c r="E193" s="13"/>
      <c r="F193" s="14"/>
      <c r="G193" s="15">
        <f t="shared" si="48"/>
        <v>0</v>
      </c>
      <c r="H193" s="109"/>
      <c r="I193" s="109"/>
      <c r="J193" s="15">
        <f t="shared" ref="J193:J201" si="49">ROUND((G193+H193)*$J$6,2)</f>
        <v>0</v>
      </c>
      <c r="K193" s="17"/>
      <c r="L193" s="102"/>
      <c r="M193" s="94"/>
    </row>
    <row r="194" spans="1:20" ht="37.25" customHeight="1" x14ac:dyDescent="0.2">
      <c r="A194" s="11" t="s">
        <v>154</v>
      </c>
      <c r="B194" s="180"/>
      <c r="C194" s="201"/>
      <c r="D194" s="12"/>
      <c r="E194" s="13"/>
      <c r="F194" s="14"/>
      <c r="G194" s="15">
        <f t="shared" si="48"/>
        <v>0</v>
      </c>
      <c r="H194" s="109"/>
      <c r="I194" s="109"/>
      <c r="J194" s="15">
        <f t="shared" si="49"/>
        <v>0</v>
      </c>
      <c r="K194" s="17"/>
      <c r="L194" s="102"/>
      <c r="M194" s="94"/>
    </row>
    <row r="195" spans="1:20" ht="37.25" customHeight="1" x14ac:dyDescent="0.2">
      <c r="A195" s="11" t="s">
        <v>155</v>
      </c>
      <c r="B195" s="180"/>
      <c r="C195" s="201"/>
      <c r="D195" s="12"/>
      <c r="E195" s="13"/>
      <c r="F195" s="14"/>
      <c r="G195" s="15">
        <f t="shared" si="48"/>
        <v>0</v>
      </c>
      <c r="H195" s="109"/>
      <c r="I195" s="109"/>
      <c r="J195" s="15">
        <f t="shared" si="49"/>
        <v>0</v>
      </c>
      <c r="K195" s="17"/>
      <c r="L195" s="102"/>
      <c r="M195" s="94"/>
    </row>
    <row r="196" spans="1:20" ht="37.25" customHeight="1" x14ac:dyDescent="0.2">
      <c r="A196" s="11" t="s">
        <v>156</v>
      </c>
      <c r="B196" s="180"/>
      <c r="C196" s="201"/>
      <c r="D196" s="12"/>
      <c r="E196" s="13"/>
      <c r="F196" s="14"/>
      <c r="G196" s="15">
        <f t="shared" si="48"/>
        <v>0</v>
      </c>
      <c r="H196" s="109"/>
      <c r="I196" s="109"/>
      <c r="J196" s="15">
        <f t="shared" si="49"/>
        <v>0</v>
      </c>
      <c r="K196" s="17"/>
      <c r="L196" s="102"/>
      <c r="M196" s="94"/>
    </row>
    <row r="197" spans="1:20" ht="37.25" customHeight="1" x14ac:dyDescent="0.2">
      <c r="A197" s="11" t="s">
        <v>157</v>
      </c>
      <c r="B197" s="180"/>
      <c r="C197" s="201"/>
      <c r="D197" s="12"/>
      <c r="E197" s="13"/>
      <c r="F197" s="14"/>
      <c r="G197" s="15">
        <f t="shared" si="48"/>
        <v>0</v>
      </c>
      <c r="H197" s="109"/>
      <c r="I197" s="109"/>
      <c r="J197" s="15">
        <f t="shared" si="49"/>
        <v>0</v>
      </c>
      <c r="K197" s="17"/>
      <c r="L197" s="102"/>
      <c r="M197" s="94"/>
    </row>
    <row r="198" spans="1:20" ht="37.25" customHeight="1" x14ac:dyDescent="0.2">
      <c r="A198" s="11" t="s">
        <v>158</v>
      </c>
      <c r="B198" s="180"/>
      <c r="C198" s="201"/>
      <c r="D198" s="12"/>
      <c r="E198" s="13"/>
      <c r="F198" s="14"/>
      <c r="G198" s="15">
        <f t="shared" si="48"/>
        <v>0</v>
      </c>
      <c r="H198" s="109"/>
      <c r="I198" s="109"/>
      <c r="J198" s="15">
        <f t="shared" si="49"/>
        <v>0</v>
      </c>
      <c r="K198" s="17"/>
      <c r="L198" s="102"/>
      <c r="M198" s="94"/>
    </row>
    <row r="199" spans="1:20" ht="37.25" customHeight="1" x14ac:dyDescent="0.2">
      <c r="A199" s="11" t="s">
        <v>159</v>
      </c>
      <c r="B199" s="180"/>
      <c r="C199" s="201"/>
      <c r="D199" s="12"/>
      <c r="E199" s="13"/>
      <c r="F199" s="14"/>
      <c r="G199" s="15">
        <f t="shared" si="48"/>
        <v>0</v>
      </c>
      <c r="H199" s="109"/>
      <c r="I199" s="109"/>
      <c r="J199" s="15">
        <f t="shared" si="49"/>
        <v>0</v>
      </c>
      <c r="K199" s="17"/>
      <c r="L199" s="102"/>
      <c r="M199" s="94"/>
    </row>
    <row r="200" spans="1:20" ht="37.25" customHeight="1" x14ac:dyDescent="0.2">
      <c r="A200" s="11" t="s">
        <v>160</v>
      </c>
      <c r="B200" s="180"/>
      <c r="C200" s="201"/>
      <c r="D200" s="12"/>
      <c r="E200" s="13"/>
      <c r="F200" s="14"/>
      <c r="G200" s="15">
        <f t="shared" si="48"/>
        <v>0</v>
      </c>
      <c r="H200" s="109"/>
      <c r="I200" s="109"/>
      <c r="J200" s="15">
        <f t="shared" si="49"/>
        <v>0</v>
      </c>
      <c r="K200" s="17"/>
      <c r="L200" s="102"/>
      <c r="M200" s="94"/>
    </row>
    <row r="201" spans="1:20" ht="37.25" customHeight="1" x14ac:dyDescent="0.2">
      <c r="A201" s="11" t="s">
        <v>161</v>
      </c>
      <c r="B201" s="180"/>
      <c r="C201" s="181"/>
      <c r="D201" s="12"/>
      <c r="E201" s="13"/>
      <c r="F201" s="14"/>
      <c r="G201" s="15">
        <f t="shared" si="48"/>
        <v>0</v>
      </c>
      <c r="H201" s="109"/>
      <c r="I201" s="109"/>
      <c r="J201" s="15">
        <f t="shared" si="49"/>
        <v>0</v>
      </c>
      <c r="K201" s="17"/>
      <c r="L201" s="102"/>
      <c r="M201" s="94"/>
    </row>
    <row r="202" spans="1:20" ht="48" customHeight="1" x14ac:dyDescent="0.2">
      <c r="A202" s="156" t="s">
        <v>137</v>
      </c>
      <c r="B202" s="241" t="s">
        <v>176</v>
      </c>
      <c r="C202" s="242"/>
      <c r="D202" s="242"/>
      <c r="E202" s="242"/>
      <c r="F202" s="243"/>
      <c r="G202" s="144">
        <f>SUM(G203:G207)</f>
        <v>0</v>
      </c>
      <c r="H202" s="144">
        <f>SUM(H203:H207)</f>
        <v>0</v>
      </c>
      <c r="I202" s="144"/>
      <c r="J202" s="144">
        <f>SUM(J203:J207)</f>
        <v>0</v>
      </c>
      <c r="K202" s="145"/>
      <c r="L202" s="102"/>
      <c r="M202" s="146" t="s">
        <v>162</v>
      </c>
      <c r="N202" s="146" t="s">
        <v>163</v>
      </c>
      <c r="O202" s="146" t="s">
        <v>164</v>
      </c>
      <c r="P202" s="146" t="s">
        <v>165</v>
      </c>
      <c r="Q202" s="146" t="s">
        <v>166</v>
      </c>
      <c r="R202" s="146" t="s">
        <v>167</v>
      </c>
      <c r="S202" s="146" t="s">
        <v>168</v>
      </c>
      <c r="T202" s="146" t="s">
        <v>169</v>
      </c>
    </row>
    <row r="203" spans="1:20" ht="37.25" customHeight="1" x14ac:dyDescent="0.2">
      <c r="A203" s="141" t="s">
        <v>171</v>
      </c>
      <c r="B203" s="185" t="s">
        <v>170</v>
      </c>
      <c r="C203" s="185"/>
      <c r="D203" s="142"/>
      <c r="E203" s="151"/>
      <c r="F203" s="143">
        <f>T203</f>
        <v>0</v>
      </c>
      <c r="G203" s="143">
        <f>ROUND(E203*F203,2)</f>
        <v>0</v>
      </c>
      <c r="H203" s="109"/>
      <c r="I203" s="109"/>
      <c r="J203" s="143">
        <f>ROUND(G203*$J$6,2)</f>
        <v>0</v>
      </c>
      <c r="K203" s="17"/>
      <c r="L203" s="102"/>
      <c r="M203" s="147"/>
      <c r="N203" s="148"/>
      <c r="O203" s="148"/>
      <c r="P203" s="148"/>
      <c r="Q203" s="143" t="str">
        <f>IFERROR(ROUND((N203-P203)/O203,2),"0")</f>
        <v>0</v>
      </c>
      <c r="R203" s="148"/>
      <c r="S203" s="149"/>
      <c r="T203" s="143">
        <f>Q203*R203*S203</f>
        <v>0</v>
      </c>
    </row>
    <row r="204" spans="1:20" ht="37.25" customHeight="1" x14ac:dyDescent="0.2">
      <c r="A204" s="141" t="s">
        <v>172</v>
      </c>
      <c r="B204" s="185"/>
      <c r="C204" s="185"/>
      <c r="D204" s="142"/>
      <c r="E204" s="151"/>
      <c r="F204" s="143">
        <f t="shared" ref="F204:F207" si="50">T204</f>
        <v>0</v>
      </c>
      <c r="G204" s="143">
        <f t="shared" ref="G204:G207" si="51">ROUND(E204*F204,2)</f>
        <v>0</v>
      </c>
      <c r="H204" s="109"/>
      <c r="I204" s="109"/>
      <c r="J204" s="143">
        <f t="shared" ref="J204:J207" si="52">ROUND(G204*$J$6,2)</f>
        <v>0</v>
      </c>
      <c r="K204" s="17"/>
      <c r="L204" s="102"/>
      <c r="M204" s="150"/>
      <c r="N204" s="148"/>
      <c r="O204" s="148"/>
      <c r="P204" s="148"/>
      <c r="Q204" s="143" t="str">
        <f t="shared" ref="Q204:Q207" si="53">IFERROR(ROUND((N204-P204)/O204,2),"0")</f>
        <v>0</v>
      </c>
      <c r="R204" s="148"/>
      <c r="S204" s="149"/>
      <c r="T204" s="143">
        <f t="shared" ref="T204:T207" si="54">Q204*R204*S204</f>
        <v>0</v>
      </c>
    </row>
    <row r="205" spans="1:20" ht="37.25" customHeight="1" x14ac:dyDescent="0.2">
      <c r="A205" s="141" t="s">
        <v>173</v>
      </c>
      <c r="B205" s="185"/>
      <c r="C205" s="185"/>
      <c r="D205" s="142"/>
      <c r="E205" s="151"/>
      <c r="F205" s="143">
        <f t="shared" si="50"/>
        <v>0</v>
      </c>
      <c r="G205" s="143">
        <f t="shared" si="51"/>
        <v>0</v>
      </c>
      <c r="H205" s="109"/>
      <c r="I205" s="109"/>
      <c r="J205" s="143">
        <f t="shared" si="52"/>
        <v>0</v>
      </c>
      <c r="K205" s="17"/>
      <c r="L205" s="102"/>
      <c r="M205" s="150"/>
      <c r="N205" s="148"/>
      <c r="O205" s="148"/>
      <c r="P205" s="148"/>
      <c r="Q205" s="143" t="str">
        <f t="shared" si="53"/>
        <v>0</v>
      </c>
      <c r="R205" s="148"/>
      <c r="S205" s="149"/>
      <c r="T205" s="143">
        <f t="shared" si="54"/>
        <v>0</v>
      </c>
    </row>
    <row r="206" spans="1:20" ht="37.25" customHeight="1" x14ac:dyDescent="0.2">
      <c r="A206" s="141" t="s">
        <v>174</v>
      </c>
      <c r="B206" s="185"/>
      <c r="C206" s="185"/>
      <c r="D206" s="142"/>
      <c r="E206" s="151"/>
      <c r="F206" s="143">
        <f t="shared" si="50"/>
        <v>0</v>
      </c>
      <c r="G206" s="143">
        <f t="shared" si="51"/>
        <v>0</v>
      </c>
      <c r="H206" s="109"/>
      <c r="I206" s="109"/>
      <c r="J206" s="143">
        <f t="shared" si="52"/>
        <v>0</v>
      </c>
      <c r="K206" s="17"/>
      <c r="L206" s="102"/>
      <c r="M206" s="150"/>
      <c r="N206" s="148"/>
      <c r="O206" s="148"/>
      <c r="P206" s="148"/>
      <c r="Q206" s="143" t="str">
        <f t="shared" si="53"/>
        <v>0</v>
      </c>
      <c r="R206" s="148"/>
      <c r="S206" s="149"/>
      <c r="T206" s="143">
        <f t="shared" si="54"/>
        <v>0</v>
      </c>
    </row>
    <row r="207" spans="1:20" ht="37.25" customHeight="1" x14ac:dyDescent="0.2">
      <c r="A207" s="141" t="s">
        <v>175</v>
      </c>
      <c r="B207" s="185"/>
      <c r="C207" s="185"/>
      <c r="D207" s="142"/>
      <c r="E207" s="151"/>
      <c r="F207" s="143">
        <f t="shared" si="50"/>
        <v>0</v>
      </c>
      <c r="G207" s="143">
        <f t="shared" si="51"/>
        <v>0</v>
      </c>
      <c r="H207" s="109"/>
      <c r="I207" s="109"/>
      <c r="J207" s="143">
        <f t="shared" si="52"/>
        <v>0</v>
      </c>
      <c r="K207" s="17"/>
      <c r="L207" s="102"/>
      <c r="M207" s="150"/>
      <c r="N207" s="148"/>
      <c r="O207" s="148"/>
      <c r="P207" s="148"/>
      <c r="Q207" s="143" t="str">
        <f t="shared" si="53"/>
        <v>0</v>
      </c>
      <c r="R207" s="148"/>
      <c r="S207" s="149"/>
      <c r="T207" s="143">
        <f t="shared" si="54"/>
        <v>0</v>
      </c>
    </row>
    <row r="208" spans="1:20" ht="30" customHeight="1" x14ac:dyDescent="0.2">
      <c r="A208" s="224" t="s">
        <v>17</v>
      </c>
      <c r="B208" s="225"/>
      <c r="C208" s="225"/>
      <c r="D208" s="225"/>
      <c r="E208" s="225"/>
      <c r="F208" s="227"/>
      <c r="G208" s="131">
        <f>G9</f>
        <v>0</v>
      </c>
      <c r="H208" s="131">
        <f>H9</f>
        <v>0</v>
      </c>
      <c r="I208" s="122"/>
      <c r="J208" s="6">
        <f>J9</f>
        <v>0</v>
      </c>
      <c r="K208" s="7"/>
      <c r="L208" s="102"/>
      <c r="M208" s="94"/>
    </row>
    <row r="209" spans="1:13" ht="30" customHeight="1" x14ac:dyDescent="0.2">
      <c r="A209" s="11" t="s">
        <v>177</v>
      </c>
      <c r="B209" s="228" t="s">
        <v>140</v>
      </c>
      <c r="C209" s="229"/>
      <c r="D209" s="229"/>
      <c r="E209" s="229"/>
      <c r="F209" s="230"/>
      <c r="G209" s="110">
        <f>G208*0.07</f>
        <v>0</v>
      </c>
      <c r="H209" s="110">
        <f>H208*0.07</f>
        <v>0</v>
      </c>
      <c r="I209" s="123"/>
      <c r="J209" s="15">
        <f>J208*0.07</f>
        <v>0</v>
      </c>
      <c r="K209" s="20"/>
      <c r="L209" s="108"/>
      <c r="M209" s="94"/>
    </row>
    <row r="210" spans="1:13" ht="30" customHeight="1" x14ac:dyDescent="0.2">
      <c r="A210" s="224" t="s">
        <v>145</v>
      </c>
      <c r="B210" s="225"/>
      <c r="C210" s="225"/>
      <c r="D210" s="225"/>
      <c r="E210" s="225"/>
      <c r="F210" s="226"/>
      <c r="G210" s="239">
        <f>G208+G209+H208+H209</f>
        <v>0</v>
      </c>
      <c r="H210" s="240"/>
      <c r="I210" s="6"/>
      <c r="J210" s="6">
        <f>J208+J209</f>
        <v>0</v>
      </c>
      <c r="K210" s="7"/>
      <c r="L210" s="108"/>
      <c r="M210" s="94"/>
    </row>
  </sheetData>
  <sheetProtection algorithmName="SHA-512" hashValue="bIG7Jir75sVXNcMK8+Gkaji5tyoEO84jz36JHHvKeo+yDIYe5xF/GwIig1KRsjIo4TTQWsQDyxMGqkhtgFx0HQ==" saltValue="a9C3o/9ir5at+G7HnE9NuA==" spinCount="100000" sheet="1" selectLockedCells="1"/>
  <mergeCells count="227">
    <mergeCell ref="B202:F202"/>
    <mergeCell ref="A177:A183"/>
    <mergeCell ref="B177:B183"/>
    <mergeCell ref="K177:K183"/>
    <mergeCell ref="J178:J183"/>
    <mergeCell ref="B191:F191"/>
    <mergeCell ref="B192:C192"/>
    <mergeCell ref="B200:C200"/>
    <mergeCell ref="B201:C201"/>
    <mergeCell ref="A184:A190"/>
    <mergeCell ref="B184:B190"/>
    <mergeCell ref="K184:K190"/>
    <mergeCell ref="J185:J190"/>
    <mergeCell ref="B193:C193"/>
    <mergeCell ref="B194:C194"/>
    <mergeCell ref="B195:C195"/>
    <mergeCell ref="B196:C196"/>
    <mergeCell ref="B197:C197"/>
    <mergeCell ref="B198:C198"/>
    <mergeCell ref="B199:C199"/>
    <mergeCell ref="A156:A162"/>
    <mergeCell ref="B156:B162"/>
    <mergeCell ref="K156:K162"/>
    <mergeCell ref="A163:A169"/>
    <mergeCell ref="B163:B169"/>
    <mergeCell ref="K163:K169"/>
    <mergeCell ref="J157:J162"/>
    <mergeCell ref="J164:J169"/>
    <mergeCell ref="J171:J176"/>
    <mergeCell ref="A170:A176"/>
    <mergeCell ref="B170:B176"/>
    <mergeCell ref="K170:K176"/>
    <mergeCell ref="A142:A148"/>
    <mergeCell ref="B142:B148"/>
    <mergeCell ref="K142:K148"/>
    <mergeCell ref="A149:A155"/>
    <mergeCell ref="B149:B155"/>
    <mergeCell ref="K149:K155"/>
    <mergeCell ref="A128:A134"/>
    <mergeCell ref="B128:B134"/>
    <mergeCell ref="K128:K134"/>
    <mergeCell ref="A135:A141"/>
    <mergeCell ref="B135:B141"/>
    <mergeCell ref="K135:K141"/>
    <mergeCell ref="J129:J134"/>
    <mergeCell ref="J136:J141"/>
    <mergeCell ref="J143:J148"/>
    <mergeCell ref="J150:J155"/>
    <mergeCell ref="J115:J119"/>
    <mergeCell ref="K115:K119"/>
    <mergeCell ref="B120:F120"/>
    <mergeCell ref="A121:A127"/>
    <mergeCell ref="B121:B127"/>
    <mergeCell ref="K121:K127"/>
    <mergeCell ref="A115:A119"/>
    <mergeCell ref="B115:B119"/>
    <mergeCell ref="D115:D119"/>
    <mergeCell ref="E115:E119"/>
    <mergeCell ref="F115:F119"/>
    <mergeCell ref="G115:G119"/>
    <mergeCell ref="H115:H119"/>
    <mergeCell ref="I115:I119"/>
    <mergeCell ref="J122:J127"/>
    <mergeCell ref="J105:J109"/>
    <mergeCell ref="K105:K109"/>
    <mergeCell ref="A110:A114"/>
    <mergeCell ref="B110:B114"/>
    <mergeCell ref="D110:D114"/>
    <mergeCell ref="E110:E114"/>
    <mergeCell ref="F110:F114"/>
    <mergeCell ref="G110:G114"/>
    <mergeCell ref="J110:J114"/>
    <mergeCell ref="K110:K11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H110:H114"/>
    <mergeCell ref="I110:I114"/>
    <mergeCell ref="J95:J99"/>
    <mergeCell ref="K95:K99"/>
    <mergeCell ref="A100:A104"/>
    <mergeCell ref="B100:B104"/>
    <mergeCell ref="D100:D104"/>
    <mergeCell ref="E100:E104"/>
    <mergeCell ref="F100:F104"/>
    <mergeCell ref="G100:G104"/>
    <mergeCell ref="J100:J104"/>
    <mergeCell ref="K100:K104"/>
    <mergeCell ref="A95:A99"/>
    <mergeCell ref="B95:B99"/>
    <mergeCell ref="D95:D99"/>
    <mergeCell ref="E95:E99"/>
    <mergeCell ref="F95:F99"/>
    <mergeCell ref="G95:G99"/>
    <mergeCell ref="H95:H99"/>
    <mergeCell ref="I95:I99"/>
    <mergeCell ref="H100:H104"/>
    <mergeCell ref="I100:I104"/>
    <mergeCell ref="A90:A94"/>
    <mergeCell ref="B90:B94"/>
    <mergeCell ref="D90:D94"/>
    <mergeCell ref="E90:E94"/>
    <mergeCell ref="F90:F94"/>
    <mergeCell ref="G90:G94"/>
    <mergeCell ref="J90:J94"/>
    <mergeCell ref="K90:K94"/>
    <mergeCell ref="A85:A89"/>
    <mergeCell ref="B85:B89"/>
    <mergeCell ref="D85:D89"/>
    <mergeCell ref="E85:E89"/>
    <mergeCell ref="F85:F89"/>
    <mergeCell ref="G85:G89"/>
    <mergeCell ref="H85:H89"/>
    <mergeCell ref="I85:I89"/>
    <mergeCell ref="H90:H94"/>
    <mergeCell ref="I90:I94"/>
    <mergeCell ref="A80:A84"/>
    <mergeCell ref="B80:B84"/>
    <mergeCell ref="D80:D84"/>
    <mergeCell ref="E80:E84"/>
    <mergeCell ref="F80:F84"/>
    <mergeCell ref="G80:G84"/>
    <mergeCell ref="J80:J84"/>
    <mergeCell ref="K80:K84"/>
    <mergeCell ref="J85:J89"/>
    <mergeCell ref="K85:K89"/>
    <mergeCell ref="H80:H84"/>
    <mergeCell ref="I80:I84"/>
    <mergeCell ref="G70:G74"/>
    <mergeCell ref="J70:J74"/>
    <mergeCell ref="K70:K74"/>
    <mergeCell ref="A75:A79"/>
    <mergeCell ref="B75:B79"/>
    <mergeCell ref="D75:D79"/>
    <mergeCell ref="E75:E79"/>
    <mergeCell ref="F75:F79"/>
    <mergeCell ref="G75:G79"/>
    <mergeCell ref="J75:J79"/>
    <mergeCell ref="K75:K79"/>
    <mergeCell ref="H70:H74"/>
    <mergeCell ref="I70:I74"/>
    <mergeCell ref="H75:H79"/>
    <mergeCell ref="I75:I79"/>
    <mergeCell ref="B69:F69"/>
    <mergeCell ref="A70:A74"/>
    <mergeCell ref="B70:B74"/>
    <mergeCell ref="D70:D74"/>
    <mergeCell ref="E70:E74"/>
    <mergeCell ref="F70:F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F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F32"/>
    <mergeCell ref="B21:F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F9"/>
    <mergeCell ref="B10:F10"/>
    <mergeCell ref="B11:C11"/>
    <mergeCell ref="B12:C12"/>
    <mergeCell ref="B13:C13"/>
    <mergeCell ref="B14:C14"/>
    <mergeCell ref="D1:F1"/>
    <mergeCell ref="A3:C3"/>
    <mergeCell ref="A5:C5"/>
    <mergeCell ref="B8:C8"/>
    <mergeCell ref="B203:C203"/>
    <mergeCell ref="B204:C204"/>
    <mergeCell ref="B205:C205"/>
    <mergeCell ref="B206:C206"/>
    <mergeCell ref="B207:C207"/>
    <mergeCell ref="A208:F208"/>
    <mergeCell ref="B209:F209"/>
    <mergeCell ref="A210:F210"/>
    <mergeCell ref="G210:H210"/>
  </mergeCells>
  <dataValidations count="2">
    <dataValidation type="list" allowBlank="1" showInputMessage="1" showErrorMessage="1" sqref="L1" xr:uid="{13669EDF-128D-6D4B-B009-A4D5406481EF}">
      <formula1>"Taikomieji (pramoniniai) moksliniai tyrimai,Eksperimentinė plėtra (bandomoji taikomoji veikla)"</formula1>
    </dataValidation>
    <dataValidation type="list" allowBlank="1" showInputMessage="1" showErrorMessage="1" sqref="D1" xr:uid="{32A54630-0BCE-A54F-8F09-42DF6BBF5726}">
      <formula1>"Moksliniai tyrimai,Eksperimentinė plėtra"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C243CD-106E-834B-A453-B68172014769}">
          <x14:formula1>
            <xm:f>Duomenys!$A$2:$A$13</xm:f>
          </x14:formula1>
          <xm:sqref>J6</xm:sqref>
        </x14:dataValidation>
        <x14:dataValidation type="list" allowBlank="1" showInputMessage="1" showErrorMessage="1" xr:uid="{86F82BA0-3EB0-A74A-B1E1-EA21BE01B789}">
          <x14:formula1>
            <xm:f>Suvestinė!$C$4:$C$7</xm:f>
          </x14:formula1>
          <xm:sqref>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Suvestinė</vt:lpstr>
      <vt:lpstr>1</vt:lpstr>
      <vt:lpstr>2</vt:lpstr>
      <vt:lpstr>3</vt:lpstr>
      <vt:lpstr>4</vt:lpstr>
      <vt:lpstr>5</vt:lpstr>
      <vt:lpstr>6</vt:lpstr>
      <vt:lpstr>7</vt:lpstr>
      <vt:lpstr>8</vt:lpstr>
      <vt:lpstr>9. Iranga</vt:lpstr>
      <vt:lpstr>10. Iranga</vt:lpstr>
      <vt:lpstr>11. Patentavimas sertifikavimas</vt:lpstr>
      <vt:lpstr>12. Patentavimas sertifikavimas</vt:lpstr>
      <vt:lpstr>Duomenys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Sabestinaitė | Lietuvos mokslo taryba</dc:creator>
  <cp:lastModifiedBy>Gediminas Vingelis | Lietuvos mokslo taryba</cp:lastModifiedBy>
  <dcterms:created xsi:type="dcterms:W3CDTF">2024-02-14T10:43:33Z</dcterms:created>
  <dcterms:modified xsi:type="dcterms:W3CDTF">2025-07-28T12:29:12Z</dcterms:modified>
</cp:coreProperties>
</file>