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mtlt-my.sharepoint.com/personal/jurgita_taukyte_lmt_lt/Documents/Darbalaukis/MPK/Kvietimas/aprašas/svetainė/"/>
    </mc:Choice>
  </mc:AlternateContent>
  <xr:revisionPtr revIDLastSave="0" documentId="8_{53E5DFBD-D03F-4C93-8401-DAA0A7C7C5CE}" xr6:coauthVersionLast="47" xr6:coauthVersionMax="47" xr10:uidLastSave="{00000000-0000-0000-0000-000000000000}"/>
  <bookViews>
    <workbookView xWindow="-108" yWindow="-108" windowWidth="23256" windowHeight="12456" xr2:uid="{4ACF7528-3C99-4C10-8D50-936D2F7F1540}"/>
  </bookViews>
  <sheets>
    <sheet name="Suvestinė" sheetId="1" r:id="rId1"/>
    <sheet name="1" sheetId="2" r:id="rId2"/>
    <sheet name="2" sheetId="25" r:id="rId3"/>
    <sheet name="3" sheetId="26" r:id="rId4"/>
    <sheet name="4" sheetId="27" r:id="rId5"/>
    <sheet name="5" sheetId="28" r:id="rId6"/>
    <sheet name="6" sheetId="29" r:id="rId7"/>
    <sheet name="7" sheetId="30" r:id="rId8"/>
    <sheet name="8" sheetId="31" r:id="rId9"/>
    <sheet name="9" sheetId="32" r:id="rId10"/>
    <sheet name="10" sheetId="33" r:id="rId11"/>
    <sheet name="DATA" sheetId="12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D13" i="1"/>
  <c r="D12" i="1"/>
  <c r="D11" i="1"/>
  <c r="C15" i="1"/>
  <c r="C14" i="1"/>
  <c r="C13" i="1"/>
  <c r="C12" i="1"/>
  <c r="C11" i="1"/>
  <c r="D177" i="33"/>
  <c r="G174" i="33"/>
  <c r="F174" i="33"/>
  <c r="F173" i="33"/>
  <c r="G173" i="33" s="1"/>
  <c r="G172" i="33"/>
  <c r="G171" i="33"/>
  <c r="G170" i="33"/>
  <c r="G169" i="33"/>
  <c r="F167" i="33"/>
  <c r="G167" i="33" s="1"/>
  <c r="F166" i="33"/>
  <c r="G166" i="33" s="1"/>
  <c r="G161" i="33" s="1"/>
  <c r="G165" i="33"/>
  <c r="G164" i="33"/>
  <c r="G163" i="33"/>
  <c r="G162" i="33"/>
  <c r="G160" i="33"/>
  <c r="F160" i="33"/>
  <c r="F159" i="33"/>
  <c r="G159" i="33" s="1"/>
  <c r="G158" i="33"/>
  <c r="G157" i="33"/>
  <c r="G156" i="33"/>
  <c r="G155" i="33"/>
  <c r="G154" i="33" s="1"/>
  <c r="H154" i="33" s="1"/>
  <c r="G153" i="33"/>
  <c r="F153" i="33"/>
  <c r="F152" i="33"/>
  <c r="G152" i="33" s="1"/>
  <c r="G151" i="33"/>
  <c r="G150" i="33"/>
  <c r="G149" i="33"/>
  <c r="G147" i="33" s="1"/>
  <c r="H147" i="33" s="1"/>
  <c r="G148" i="33"/>
  <c r="F146" i="33"/>
  <c r="G146" i="33" s="1"/>
  <c r="F145" i="33"/>
  <c r="G145" i="33" s="1"/>
  <c r="G144" i="33"/>
  <c r="G143" i="33"/>
  <c r="G142" i="33"/>
  <c r="G141" i="33"/>
  <c r="F139" i="33"/>
  <c r="G139" i="33" s="1"/>
  <c r="G138" i="33"/>
  <c r="F138" i="33"/>
  <c r="G137" i="33"/>
  <c r="G136" i="33"/>
  <c r="G135" i="33"/>
  <c r="G134" i="33"/>
  <c r="G132" i="33"/>
  <c r="F132" i="33"/>
  <c r="G131" i="33"/>
  <c r="F131" i="33"/>
  <c r="G130" i="33"/>
  <c r="G129" i="33"/>
  <c r="G128" i="33"/>
  <c r="G127" i="33"/>
  <c r="G126" i="33" s="1"/>
  <c r="H126" i="33" s="1"/>
  <c r="F125" i="33"/>
  <c r="G125" i="33" s="1"/>
  <c r="F124" i="33"/>
  <c r="G124" i="33" s="1"/>
  <c r="G119" i="33" s="1"/>
  <c r="H119" i="33" s="1"/>
  <c r="G123" i="33"/>
  <c r="G122" i="33"/>
  <c r="G121" i="33"/>
  <c r="G120" i="33"/>
  <c r="F118" i="33"/>
  <c r="G118" i="33" s="1"/>
  <c r="F117" i="33"/>
  <c r="G117" i="33" s="1"/>
  <c r="G116" i="33"/>
  <c r="G112" i="33" s="1"/>
  <c r="H112" i="33" s="1"/>
  <c r="G115" i="33"/>
  <c r="G114" i="33"/>
  <c r="G113" i="33"/>
  <c r="F111" i="33"/>
  <c r="G111" i="33" s="1"/>
  <c r="G105" i="33" s="1"/>
  <c r="G110" i="33"/>
  <c r="F110" i="33"/>
  <c r="G109" i="33"/>
  <c r="G108" i="33"/>
  <c r="G107" i="33"/>
  <c r="G106" i="33"/>
  <c r="H99" i="33"/>
  <c r="G99" i="33"/>
  <c r="H94" i="33"/>
  <c r="G94" i="33"/>
  <c r="G89" i="33"/>
  <c r="H89" i="33" s="1"/>
  <c r="G84" i="33"/>
  <c r="H84" i="33" s="1"/>
  <c r="G79" i="33"/>
  <c r="H79" i="33" s="1"/>
  <c r="H74" i="33"/>
  <c r="G74" i="33"/>
  <c r="G69" i="33"/>
  <c r="H69" i="33" s="1"/>
  <c r="H64" i="33"/>
  <c r="G64" i="33"/>
  <c r="H59" i="33"/>
  <c r="G59" i="33"/>
  <c r="H54" i="33"/>
  <c r="G54" i="33"/>
  <c r="H52" i="33"/>
  <c r="I52" i="33" s="1"/>
  <c r="K52" i="33" s="1"/>
  <c r="L52" i="33" s="1"/>
  <c r="G52" i="33"/>
  <c r="J52" i="33" s="1"/>
  <c r="J51" i="33"/>
  <c r="H51" i="33"/>
  <c r="I51" i="33" s="1"/>
  <c r="K51" i="33" s="1"/>
  <c r="L51" i="33" s="1"/>
  <c r="G51" i="33"/>
  <c r="H50" i="33"/>
  <c r="G50" i="33"/>
  <c r="J50" i="33" s="1"/>
  <c r="I50" i="33" s="1"/>
  <c r="K50" i="33" s="1"/>
  <c r="L50" i="33" s="1"/>
  <c r="J49" i="33"/>
  <c r="I49" i="33"/>
  <c r="K49" i="33" s="1"/>
  <c r="L49" i="33" s="1"/>
  <c r="H49" i="33"/>
  <c r="G49" i="33"/>
  <c r="J48" i="33"/>
  <c r="H48" i="33"/>
  <c r="I48" i="33" s="1"/>
  <c r="K48" i="33" s="1"/>
  <c r="L48" i="33" s="1"/>
  <c r="G48" i="33"/>
  <c r="J47" i="33"/>
  <c r="H47" i="33"/>
  <c r="I47" i="33" s="1"/>
  <c r="K47" i="33" s="1"/>
  <c r="L47" i="33" s="1"/>
  <c r="G47" i="33"/>
  <c r="H46" i="33"/>
  <c r="I46" i="33" s="1"/>
  <c r="K46" i="33" s="1"/>
  <c r="L46" i="33" s="1"/>
  <c r="G46" i="33"/>
  <c r="J46" i="33" s="1"/>
  <c r="H45" i="33"/>
  <c r="G45" i="33"/>
  <c r="J45" i="33" s="1"/>
  <c r="I45" i="33" s="1"/>
  <c r="K45" i="33" s="1"/>
  <c r="L45" i="33" s="1"/>
  <c r="H44" i="33"/>
  <c r="H42" i="33" s="1"/>
  <c r="G44" i="33"/>
  <c r="J44" i="33" s="1"/>
  <c r="L43" i="33"/>
  <c r="K43" i="33"/>
  <c r="J43" i="33"/>
  <c r="J41" i="33"/>
  <c r="H41" i="33"/>
  <c r="I41" i="33" s="1"/>
  <c r="K41" i="33" s="1"/>
  <c r="L41" i="33" s="1"/>
  <c r="G41" i="33"/>
  <c r="H40" i="33"/>
  <c r="G40" i="33"/>
  <c r="J40" i="33" s="1"/>
  <c r="H39" i="33"/>
  <c r="G39" i="33"/>
  <c r="J39" i="33" s="1"/>
  <c r="I39" i="33" s="1"/>
  <c r="K39" i="33" s="1"/>
  <c r="L39" i="33" s="1"/>
  <c r="H38" i="33"/>
  <c r="I38" i="33" s="1"/>
  <c r="K38" i="33" s="1"/>
  <c r="L38" i="33" s="1"/>
  <c r="G38" i="33"/>
  <c r="J38" i="33" s="1"/>
  <c r="J37" i="33"/>
  <c r="H37" i="33"/>
  <c r="I37" i="33" s="1"/>
  <c r="K37" i="33" s="1"/>
  <c r="L37" i="33" s="1"/>
  <c r="G37" i="33"/>
  <c r="H36" i="33"/>
  <c r="G36" i="33"/>
  <c r="J36" i="33" s="1"/>
  <c r="I36" i="33" s="1"/>
  <c r="K36" i="33" s="1"/>
  <c r="L36" i="33" s="1"/>
  <c r="J35" i="33"/>
  <c r="I35" i="33"/>
  <c r="K35" i="33" s="1"/>
  <c r="L35" i="33" s="1"/>
  <c r="H35" i="33"/>
  <c r="G35" i="33"/>
  <c r="J34" i="33"/>
  <c r="H34" i="33"/>
  <c r="I34" i="33" s="1"/>
  <c r="K34" i="33" s="1"/>
  <c r="L34" i="33" s="1"/>
  <c r="G34" i="33"/>
  <c r="J33" i="33"/>
  <c r="H33" i="33"/>
  <c r="I33" i="33" s="1"/>
  <c r="K33" i="33" s="1"/>
  <c r="L33" i="33" s="1"/>
  <c r="G33" i="33"/>
  <c r="H32" i="33"/>
  <c r="G32" i="33"/>
  <c r="J32" i="33" s="1"/>
  <c r="H30" i="33"/>
  <c r="G30" i="33"/>
  <c r="J30" i="33" s="1"/>
  <c r="I30" i="33" s="1"/>
  <c r="K30" i="33" s="1"/>
  <c r="L30" i="33" s="1"/>
  <c r="H29" i="33"/>
  <c r="G29" i="33"/>
  <c r="J29" i="33" s="1"/>
  <c r="I29" i="33" s="1"/>
  <c r="K29" i="33" s="1"/>
  <c r="L29" i="33" s="1"/>
  <c r="H28" i="33"/>
  <c r="I28" i="33" s="1"/>
  <c r="K28" i="33" s="1"/>
  <c r="L28" i="33" s="1"/>
  <c r="G28" i="33"/>
  <c r="J28" i="33" s="1"/>
  <c r="H27" i="33"/>
  <c r="I27" i="33" s="1"/>
  <c r="K27" i="33" s="1"/>
  <c r="L27" i="33" s="1"/>
  <c r="G27" i="33"/>
  <c r="J27" i="33" s="1"/>
  <c r="J26" i="33"/>
  <c r="I26" i="33"/>
  <c r="K26" i="33" s="1"/>
  <c r="L26" i="33" s="1"/>
  <c r="H26" i="33"/>
  <c r="G26" i="33"/>
  <c r="H25" i="33"/>
  <c r="I25" i="33" s="1"/>
  <c r="K25" i="33" s="1"/>
  <c r="L25" i="33" s="1"/>
  <c r="G25" i="33"/>
  <c r="J25" i="33" s="1"/>
  <c r="J24" i="33"/>
  <c r="I24" i="33" s="1"/>
  <c r="K24" i="33" s="1"/>
  <c r="L24" i="33" s="1"/>
  <c r="H24" i="33"/>
  <c r="G24" i="33"/>
  <c r="H23" i="33"/>
  <c r="G23" i="33"/>
  <c r="J23" i="33" s="1"/>
  <c r="H22" i="33"/>
  <c r="G22" i="33"/>
  <c r="J22" i="33" s="1"/>
  <c r="I22" i="33" s="1"/>
  <c r="K22" i="33" s="1"/>
  <c r="L22" i="33" s="1"/>
  <c r="H21" i="33"/>
  <c r="G21" i="33"/>
  <c r="J21" i="33" s="1"/>
  <c r="I21" i="33" s="1"/>
  <c r="K21" i="33" s="1"/>
  <c r="L21" i="33" s="1"/>
  <c r="H20" i="33"/>
  <c r="I20" i="33" s="1"/>
  <c r="K20" i="33" s="1"/>
  <c r="L20" i="33" s="1"/>
  <c r="G20" i="33"/>
  <c r="J20" i="33" s="1"/>
  <c r="H19" i="33"/>
  <c r="G19" i="33"/>
  <c r="J19" i="33" s="1"/>
  <c r="J18" i="33"/>
  <c r="I18" i="33"/>
  <c r="K18" i="33" s="1"/>
  <c r="L18" i="33" s="1"/>
  <c r="H18" i="33"/>
  <c r="G18" i="33"/>
  <c r="H17" i="33"/>
  <c r="I17" i="33" s="1"/>
  <c r="K17" i="33" s="1"/>
  <c r="L17" i="33" s="1"/>
  <c r="G17" i="33"/>
  <c r="J17" i="33" s="1"/>
  <c r="J16" i="33"/>
  <c r="I16" i="33" s="1"/>
  <c r="K16" i="33" s="1"/>
  <c r="L16" i="33" s="1"/>
  <c r="H16" i="33"/>
  <c r="G16" i="33"/>
  <c r="H15" i="33"/>
  <c r="I15" i="33" s="1"/>
  <c r="K15" i="33" s="1"/>
  <c r="L15" i="33" s="1"/>
  <c r="G15" i="33"/>
  <c r="J15" i="33" s="1"/>
  <c r="H14" i="33"/>
  <c r="G14" i="33"/>
  <c r="J14" i="33" s="1"/>
  <c r="I14" i="33" s="1"/>
  <c r="K14" i="33" s="1"/>
  <c r="L14" i="33" s="1"/>
  <c r="H13" i="33"/>
  <c r="G13" i="33"/>
  <c r="J13" i="33" s="1"/>
  <c r="I13" i="33" s="1"/>
  <c r="K13" i="33" s="1"/>
  <c r="L13" i="33" s="1"/>
  <c r="H12" i="33"/>
  <c r="G12" i="33"/>
  <c r="J12" i="33" s="1"/>
  <c r="H11" i="33"/>
  <c r="H10" i="33" s="1"/>
  <c r="G11" i="33"/>
  <c r="J11" i="33" s="1"/>
  <c r="J10" i="33" s="1"/>
  <c r="D177" i="32"/>
  <c r="F174" i="32"/>
  <c r="G174" i="32" s="1"/>
  <c r="G173" i="32"/>
  <c r="F173" i="32"/>
  <c r="G172" i="32"/>
  <c r="G171" i="32"/>
  <c r="G170" i="32"/>
  <c r="G169" i="32"/>
  <c r="G168" i="32" s="1"/>
  <c r="H168" i="32" s="1"/>
  <c r="F167" i="32"/>
  <c r="G167" i="32" s="1"/>
  <c r="F166" i="32"/>
  <c r="G166" i="32" s="1"/>
  <c r="G161" i="32" s="1"/>
  <c r="G165" i="32"/>
  <c r="G164" i="32"/>
  <c r="G163" i="32"/>
  <c r="G162" i="32"/>
  <c r="G160" i="32"/>
  <c r="F160" i="32"/>
  <c r="F159" i="32"/>
  <c r="G159" i="32" s="1"/>
  <c r="G158" i="32"/>
  <c r="G157" i="32"/>
  <c r="G156" i="32"/>
  <c r="G155" i="32"/>
  <c r="G154" i="32" s="1"/>
  <c r="H154" i="32" s="1"/>
  <c r="F153" i="32"/>
  <c r="G153" i="32" s="1"/>
  <c r="G152" i="32"/>
  <c r="F152" i="32"/>
  <c r="G151" i="32"/>
  <c r="G150" i="32"/>
  <c r="G149" i="32"/>
  <c r="G147" i="32" s="1"/>
  <c r="H147" i="32" s="1"/>
  <c r="G148" i="32"/>
  <c r="F146" i="32"/>
  <c r="G146" i="32" s="1"/>
  <c r="F145" i="32"/>
  <c r="G145" i="32" s="1"/>
  <c r="G144" i="32"/>
  <c r="G143" i="32"/>
  <c r="G142" i="32"/>
  <c r="G141" i="32"/>
  <c r="F139" i="32"/>
  <c r="G139" i="32" s="1"/>
  <c r="G138" i="32"/>
  <c r="G133" i="32" s="1"/>
  <c r="H133" i="32" s="1"/>
  <c r="F138" i="32"/>
  <c r="G137" i="32"/>
  <c r="G136" i="32"/>
  <c r="G135" i="32"/>
  <c r="G134" i="32"/>
  <c r="G132" i="32"/>
  <c r="F132" i="32"/>
  <c r="F131" i="32"/>
  <c r="G131" i="32" s="1"/>
  <c r="G130" i="32"/>
  <c r="G129" i="32"/>
  <c r="G128" i="32"/>
  <c r="G127" i="32"/>
  <c r="G126" i="32" s="1"/>
  <c r="H126" i="32" s="1"/>
  <c r="F125" i="32"/>
  <c r="G125" i="32" s="1"/>
  <c r="F124" i="32"/>
  <c r="G124" i="32" s="1"/>
  <c r="G119" i="32" s="1"/>
  <c r="H119" i="32" s="1"/>
  <c r="G123" i="32"/>
  <c r="G122" i="32"/>
  <c r="G121" i="32"/>
  <c r="G120" i="32"/>
  <c r="G118" i="32"/>
  <c r="F118" i="32"/>
  <c r="F117" i="32"/>
  <c r="G117" i="32" s="1"/>
  <c r="G116" i="32"/>
  <c r="G112" i="32" s="1"/>
  <c r="H112" i="32" s="1"/>
  <c r="G115" i="32"/>
  <c r="G114" i="32"/>
  <c r="G113" i="32"/>
  <c r="F111" i="32"/>
  <c r="G111" i="32" s="1"/>
  <c r="G105" i="32" s="1"/>
  <c r="G110" i="32"/>
  <c r="F110" i="32"/>
  <c r="G109" i="32"/>
  <c r="G108" i="32"/>
  <c r="G107" i="32"/>
  <c r="G106" i="32"/>
  <c r="H99" i="32"/>
  <c r="G99" i="32"/>
  <c r="H94" i="32"/>
  <c r="G94" i="32"/>
  <c r="G89" i="32"/>
  <c r="H89" i="32" s="1"/>
  <c r="G84" i="32"/>
  <c r="H84" i="32" s="1"/>
  <c r="G79" i="32"/>
  <c r="H79" i="32" s="1"/>
  <c r="H74" i="32"/>
  <c r="G74" i="32"/>
  <c r="H69" i="32"/>
  <c r="G69" i="32"/>
  <c r="G53" i="32" s="1"/>
  <c r="H64" i="32"/>
  <c r="G64" i="32"/>
  <c r="H59" i="32"/>
  <c r="G59" i="32"/>
  <c r="H54" i="32"/>
  <c r="G54" i="32"/>
  <c r="H52" i="32"/>
  <c r="I52" i="32" s="1"/>
  <c r="K52" i="32" s="1"/>
  <c r="L52" i="32" s="1"/>
  <c r="G52" i="32"/>
  <c r="J52" i="32" s="1"/>
  <c r="J51" i="32"/>
  <c r="H51" i="32"/>
  <c r="I51" i="32" s="1"/>
  <c r="K51" i="32" s="1"/>
  <c r="L51" i="32" s="1"/>
  <c r="G51" i="32"/>
  <c r="H50" i="32"/>
  <c r="G50" i="32"/>
  <c r="J50" i="32" s="1"/>
  <c r="J49" i="32"/>
  <c r="I49" i="32" s="1"/>
  <c r="K49" i="32" s="1"/>
  <c r="L49" i="32" s="1"/>
  <c r="H49" i="32"/>
  <c r="G49" i="32"/>
  <c r="H48" i="32"/>
  <c r="I48" i="32" s="1"/>
  <c r="K48" i="32" s="1"/>
  <c r="L48" i="32" s="1"/>
  <c r="G48" i="32"/>
  <c r="J48" i="32" s="1"/>
  <c r="H47" i="32"/>
  <c r="G47" i="32"/>
  <c r="J47" i="32" s="1"/>
  <c r="I47" i="32" s="1"/>
  <c r="K47" i="32" s="1"/>
  <c r="L47" i="32" s="1"/>
  <c r="H46" i="32"/>
  <c r="I46" i="32" s="1"/>
  <c r="K46" i="32" s="1"/>
  <c r="L46" i="32" s="1"/>
  <c r="G46" i="32"/>
  <c r="J46" i="32" s="1"/>
  <c r="J45" i="32"/>
  <c r="I45" i="32"/>
  <c r="K45" i="32" s="1"/>
  <c r="L45" i="32" s="1"/>
  <c r="H45" i="32"/>
  <c r="G45" i="32"/>
  <c r="H44" i="32"/>
  <c r="H42" i="32" s="1"/>
  <c r="G44" i="32"/>
  <c r="J44" i="32" s="1"/>
  <c r="L43" i="32"/>
  <c r="K43" i="32"/>
  <c r="J43" i="32"/>
  <c r="H41" i="32"/>
  <c r="G41" i="32"/>
  <c r="J41" i="32" s="1"/>
  <c r="I41" i="32" s="1"/>
  <c r="K41" i="32" s="1"/>
  <c r="L41" i="32" s="1"/>
  <c r="H40" i="32"/>
  <c r="G40" i="32"/>
  <c r="J40" i="32" s="1"/>
  <c r="J39" i="32"/>
  <c r="I39" i="32"/>
  <c r="K39" i="32" s="1"/>
  <c r="L39" i="32" s="1"/>
  <c r="H39" i="32"/>
  <c r="G39" i="32"/>
  <c r="H38" i="32"/>
  <c r="G38" i="32"/>
  <c r="J38" i="32" s="1"/>
  <c r="J37" i="32"/>
  <c r="H37" i="32"/>
  <c r="I37" i="32" s="1"/>
  <c r="K37" i="32" s="1"/>
  <c r="L37" i="32" s="1"/>
  <c r="G37" i="32"/>
  <c r="H36" i="32"/>
  <c r="I36" i="32" s="1"/>
  <c r="K36" i="32" s="1"/>
  <c r="L36" i="32" s="1"/>
  <c r="G36" i="32"/>
  <c r="J36" i="32" s="1"/>
  <c r="J35" i="32"/>
  <c r="I35" i="32" s="1"/>
  <c r="K35" i="32" s="1"/>
  <c r="L35" i="32" s="1"/>
  <c r="H35" i="32"/>
  <c r="G35" i="32"/>
  <c r="H34" i="32"/>
  <c r="G34" i="32"/>
  <c r="J34" i="32" s="1"/>
  <c r="H33" i="32"/>
  <c r="H31" i="32" s="1"/>
  <c r="G33" i="32"/>
  <c r="J33" i="32" s="1"/>
  <c r="I33" i="32" s="1"/>
  <c r="K33" i="32" s="1"/>
  <c r="L33" i="32" s="1"/>
  <c r="H32" i="32"/>
  <c r="G32" i="32"/>
  <c r="J32" i="32" s="1"/>
  <c r="H30" i="32"/>
  <c r="G30" i="32"/>
  <c r="J30" i="32" s="1"/>
  <c r="I30" i="32" s="1"/>
  <c r="K30" i="32" s="1"/>
  <c r="L30" i="32" s="1"/>
  <c r="H29" i="32"/>
  <c r="G29" i="32"/>
  <c r="J29" i="32" s="1"/>
  <c r="I29" i="32" s="1"/>
  <c r="K29" i="32" s="1"/>
  <c r="L29" i="32" s="1"/>
  <c r="H28" i="32"/>
  <c r="G28" i="32"/>
  <c r="J28" i="32" s="1"/>
  <c r="J27" i="32"/>
  <c r="I27" i="32"/>
  <c r="K27" i="32" s="1"/>
  <c r="L27" i="32" s="1"/>
  <c r="H27" i="32"/>
  <c r="G27" i="32"/>
  <c r="H26" i="32"/>
  <c r="G26" i="32"/>
  <c r="J26" i="32" s="1"/>
  <c r="I26" i="32" s="1"/>
  <c r="K26" i="32" s="1"/>
  <c r="L26" i="32" s="1"/>
  <c r="H25" i="32"/>
  <c r="G25" i="32"/>
  <c r="J25" i="32" s="1"/>
  <c r="J24" i="32"/>
  <c r="I24" i="32" s="1"/>
  <c r="K24" i="32" s="1"/>
  <c r="L24" i="32" s="1"/>
  <c r="H24" i="32"/>
  <c r="G24" i="32"/>
  <c r="H23" i="32"/>
  <c r="I23" i="32" s="1"/>
  <c r="K23" i="32" s="1"/>
  <c r="L23" i="32" s="1"/>
  <c r="G23" i="32"/>
  <c r="J23" i="32" s="1"/>
  <c r="H22" i="32"/>
  <c r="G22" i="32"/>
  <c r="J22" i="32" s="1"/>
  <c r="I22" i="32" s="1"/>
  <c r="K22" i="32" s="1"/>
  <c r="L22" i="32" s="1"/>
  <c r="H21" i="32"/>
  <c r="G21" i="32"/>
  <c r="J21" i="32" s="1"/>
  <c r="I21" i="32" s="1"/>
  <c r="K21" i="32" s="1"/>
  <c r="L21" i="32" s="1"/>
  <c r="H20" i="32"/>
  <c r="G20" i="32"/>
  <c r="J20" i="32" s="1"/>
  <c r="J19" i="32"/>
  <c r="I19" i="32"/>
  <c r="K19" i="32" s="1"/>
  <c r="L19" i="32" s="1"/>
  <c r="H19" i="32"/>
  <c r="G19" i="32"/>
  <c r="H18" i="32"/>
  <c r="G18" i="32"/>
  <c r="J18" i="32" s="1"/>
  <c r="I18" i="32" s="1"/>
  <c r="K18" i="32" s="1"/>
  <c r="L18" i="32" s="1"/>
  <c r="H17" i="32"/>
  <c r="I17" i="32" s="1"/>
  <c r="K17" i="32" s="1"/>
  <c r="L17" i="32" s="1"/>
  <c r="G17" i="32"/>
  <c r="J17" i="32" s="1"/>
  <c r="J16" i="32"/>
  <c r="I16" i="32" s="1"/>
  <c r="K16" i="32" s="1"/>
  <c r="L16" i="32" s="1"/>
  <c r="H16" i="32"/>
  <c r="G16" i="32"/>
  <c r="H15" i="32"/>
  <c r="G15" i="32"/>
  <c r="J15" i="32" s="1"/>
  <c r="H14" i="32"/>
  <c r="I14" i="32" s="1"/>
  <c r="K14" i="32" s="1"/>
  <c r="L14" i="32" s="1"/>
  <c r="G14" i="32"/>
  <c r="J14" i="32" s="1"/>
  <c r="H13" i="32"/>
  <c r="G13" i="32"/>
  <c r="J13" i="32" s="1"/>
  <c r="I13" i="32" s="1"/>
  <c r="K13" i="32" s="1"/>
  <c r="L13" i="32" s="1"/>
  <c r="H12" i="32"/>
  <c r="G12" i="32"/>
  <c r="J12" i="32" s="1"/>
  <c r="J11" i="32"/>
  <c r="I11" i="32"/>
  <c r="H11" i="32"/>
  <c r="H10" i="32" s="1"/>
  <c r="G11" i="32"/>
  <c r="D177" i="31"/>
  <c r="F174" i="31"/>
  <c r="G174" i="31" s="1"/>
  <c r="F173" i="31"/>
  <c r="G173" i="31" s="1"/>
  <c r="G168" i="31" s="1"/>
  <c r="H168" i="31" s="1"/>
  <c r="G172" i="31"/>
  <c r="G171" i="31"/>
  <c r="G170" i="31"/>
  <c r="G169" i="31"/>
  <c r="F167" i="31"/>
  <c r="G167" i="31" s="1"/>
  <c r="F166" i="31"/>
  <c r="G166" i="31" s="1"/>
  <c r="G165" i="31"/>
  <c r="G164" i="31"/>
  <c r="G163" i="31"/>
  <c r="G162" i="31"/>
  <c r="G160" i="31"/>
  <c r="F160" i="31"/>
  <c r="G159" i="31"/>
  <c r="F159" i="31"/>
  <c r="G158" i="31"/>
  <c r="G157" i="31"/>
  <c r="G156" i="31"/>
  <c r="G154" i="31" s="1"/>
  <c r="H154" i="31" s="1"/>
  <c r="G155" i="31"/>
  <c r="G153" i="31"/>
  <c r="F153" i="31"/>
  <c r="F152" i="31"/>
  <c r="G152" i="31" s="1"/>
  <c r="G151" i="31"/>
  <c r="G150" i="31"/>
  <c r="G149" i="31"/>
  <c r="G148" i="31"/>
  <c r="F146" i="31"/>
  <c r="G146" i="31" s="1"/>
  <c r="G140" i="31" s="1"/>
  <c r="H140" i="31" s="1"/>
  <c r="G145" i="31"/>
  <c r="F145" i="31"/>
  <c r="G144" i="31"/>
  <c r="G143" i="31"/>
  <c r="G142" i="31"/>
  <c r="G141" i="31"/>
  <c r="F139" i="31"/>
  <c r="G139" i="31" s="1"/>
  <c r="G138" i="31"/>
  <c r="F138" i="31"/>
  <c r="G137" i="31"/>
  <c r="G136" i="31"/>
  <c r="G133" i="31" s="1"/>
  <c r="H133" i="31" s="1"/>
  <c r="G135" i="31"/>
  <c r="G134" i="31"/>
  <c r="G132" i="31"/>
  <c r="F132" i="31"/>
  <c r="G131" i="31"/>
  <c r="F131" i="31"/>
  <c r="G130" i="31"/>
  <c r="G129" i="31"/>
  <c r="G128" i="31"/>
  <c r="G127" i="31"/>
  <c r="G126" i="31" s="1"/>
  <c r="H126" i="31" s="1"/>
  <c r="G125" i="31"/>
  <c r="F125" i="31"/>
  <c r="F124" i="31"/>
  <c r="G124" i="31" s="1"/>
  <c r="G123" i="31"/>
  <c r="G122" i="31"/>
  <c r="G121" i="31"/>
  <c r="G119" i="31" s="1"/>
  <c r="H119" i="31" s="1"/>
  <c r="G120" i="31"/>
  <c r="F118" i="31"/>
  <c r="G118" i="31" s="1"/>
  <c r="F117" i="31"/>
  <c r="G117" i="31" s="1"/>
  <c r="G116" i="31"/>
  <c r="G115" i="31"/>
  <c r="G114" i="31"/>
  <c r="G113" i="31"/>
  <c r="G112" i="31" s="1"/>
  <c r="H112" i="31" s="1"/>
  <c r="G111" i="31"/>
  <c r="F111" i="31"/>
  <c r="G110" i="31"/>
  <c r="F110" i="31"/>
  <c r="G109" i="31"/>
  <c r="G108" i="31"/>
  <c r="G107" i="31"/>
  <c r="G106" i="31"/>
  <c r="G105" i="31"/>
  <c r="H99" i="31"/>
  <c r="G99" i="31"/>
  <c r="G94" i="31"/>
  <c r="H94" i="31" s="1"/>
  <c r="G89" i="31"/>
  <c r="H89" i="31" s="1"/>
  <c r="G84" i="31"/>
  <c r="H84" i="31" s="1"/>
  <c r="H79" i="31"/>
  <c r="G79" i="31"/>
  <c r="G74" i="31"/>
  <c r="H74" i="31" s="1"/>
  <c r="G69" i="31"/>
  <c r="G53" i="31" s="1"/>
  <c r="G64" i="31"/>
  <c r="H64" i="31" s="1"/>
  <c r="H59" i="31"/>
  <c r="G59" i="31"/>
  <c r="G54" i="31"/>
  <c r="H54" i="31" s="1"/>
  <c r="H52" i="31"/>
  <c r="I52" i="31" s="1"/>
  <c r="K52" i="31" s="1"/>
  <c r="L52" i="31" s="1"/>
  <c r="G52" i="31"/>
  <c r="J52" i="31" s="1"/>
  <c r="H51" i="31"/>
  <c r="I51" i="31" s="1"/>
  <c r="K51" i="31" s="1"/>
  <c r="L51" i="31" s="1"/>
  <c r="G51" i="31"/>
  <c r="J51" i="31" s="1"/>
  <c r="H50" i="31"/>
  <c r="G50" i="31"/>
  <c r="J50" i="31" s="1"/>
  <c r="I50" i="31" s="1"/>
  <c r="K50" i="31" s="1"/>
  <c r="L50" i="31" s="1"/>
  <c r="J49" i="31"/>
  <c r="I49" i="31"/>
  <c r="K49" i="31" s="1"/>
  <c r="L49" i="31" s="1"/>
  <c r="H49" i="31"/>
  <c r="G49" i="31"/>
  <c r="H48" i="31"/>
  <c r="G48" i="31"/>
  <c r="J48" i="31" s="1"/>
  <c r="I48" i="31" s="1"/>
  <c r="K48" i="31" s="1"/>
  <c r="L48" i="31" s="1"/>
  <c r="H47" i="31"/>
  <c r="I47" i="31" s="1"/>
  <c r="K47" i="31" s="1"/>
  <c r="L47" i="31" s="1"/>
  <c r="G47" i="31"/>
  <c r="J47" i="31" s="1"/>
  <c r="K46" i="31"/>
  <c r="L46" i="31" s="1"/>
  <c r="J46" i="31"/>
  <c r="I46" i="31"/>
  <c r="H46" i="31"/>
  <c r="G46" i="31"/>
  <c r="H45" i="31"/>
  <c r="G45" i="31"/>
  <c r="J45" i="31" s="1"/>
  <c r="I45" i="31" s="1"/>
  <c r="K45" i="31" s="1"/>
  <c r="L45" i="31" s="1"/>
  <c r="H44" i="31"/>
  <c r="H42" i="31" s="1"/>
  <c r="G44" i="31"/>
  <c r="J44" i="31" s="1"/>
  <c r="K43" i="31"/>
  <c r="L43" i="31" s="1"/>
  <c r="J43" i="31"/>
  <c r="H41" i="31"/>
  <c r="G41" i="31"/>
  <c r="J41" i="31" s="1"/>
  <c r="K40" i="31"/>
  <c r="L40" i="31" s="1"/>
  <c r="J40" i="31"/>
  <c r="I40" i="31"/>
  <c r="H40" i="31"/>
  <c r="G40" i="31"/>
  <c r="H39" i="31"/>
  <c r="G39" i="31"/>
  <c r="J39" i="31" s="1"/>
  <c r="I39" i="31" s="1"/>
  <c r="K39" i="31" s="1"/>
  <c r="L39" i="31" s="1"/>
  <c r="H38" i="31"/>
  <c r="I38" i="31" s="1"/>
  <c r="K38" i="31" s="1"/>
  <c r="L38" i="31" s="1"/>
  <c r="G38" i="31"/>
  <c r="J38" i="31" s="1"/>
  <c r="H37" i="31"/>
  <c r="G37" i="31"/>
  <c r="J37" i="31" s="1"/>
  <c r="J36" i="31"/>
  <c r="I36" i="31"/>
  <c r="K36" i="31" s="1"/>
  <c r="L36" i="31" s="1"/>
  <c r="H36" i="31"/>
  <c r="G36" i="31"/>
  <c r="J35" i="31"/>
  <c r="I35" i="31"/>
  <c r="K35" i="31" s="1"/>
  <c r="L35" i="31" s="1"/>
  <c r="H35" i="31"/>
  <c r="G35" i="31"/>
  <c r="H34" i="31"/>
  <c r="G34" i="31"/>
  <c r="J34" i="31" s="1"/>
  <c r="I34" i="31" s="1"/>
  <c r="K34" i="31" s="1"/>
  <c r="L34" i="31" s="1"/>
  <c r="H33" i="31"/>
  <c r="H31" i="31" s="1"/>
  <c r="G33" i="31"/>
  <c r="J33" i="31" s="1"/>
  <c r="K32" i="31"/>
  <c r="J32" i="31"/>
  <c r="I32" i="31"/>
  <c r="H32" i="31"/>
  <c r="G32" i="31"/>
  <c r="H30" i="31"/>
  <c r="I30" i="31" s="1"/>
  <c r="K30" i="31" s="1"/>
  <c r="L30" i="31" s="1"/>
  <c r="G30" i="31"/>
  <c r="J30" i="31" s="1"/>
  <c r="J29" i="31"/>
  <c r="I29" i="31" s="1"/>
  <c r="K29" i="31" s="1"/>
  <c r="L29" i="31" s="1"/>
  <c r="H29" i="31"/>
  <c r="G29" i="31"/>
  <c r="J28" i="31"/>
  <c r="H28" i="31"/>
  <c r="I28" i="31" s="1"/>
  <c r="K28" i="31" s="1"/>
  <c r="L28" i="31" s="1"/>
  <c r="G28" i="31"/>
  <c r="J27" i="31"/>
  <c r="H27" i="31"/>
  <c r="I27" i="31" s="1"/>
  <c r="K27" i="31" s="1"/>
  <c r="L27" i="31" s="1"/>
  <c r="G27" i="31"/>
  <c r="H26" i="31"/>
  <c r="I26" i="31" s="1"/>
  <c r="K26" i="31" s="1"/>
  <c r="L26" i="31" s="1"/>
  <c r="G26" i="31"/>
  <c r="J26" i="31" s="1"/>
  <c r="H25" i="31"/>
  <c r="G25" i="31"/>
  <c r="J25" i="31" s="1"/>
  <c r="I25" i="31" s="1"/>
  <c r="K25" i="31" s="1"/>
  <c r="L25" i="31" s="1"/>
  <c r="J24" i="31"/>
  <c r="H24" i="31"/>
  <c r="I24" i="31" s="1"/>
  <c r="K24" i="31" s="1"/>
  <c r="L24" i="31" s="1"/>
  <c r="G24" i="31"/>
  <c r="J23" i="31"/>
  <c r="H23" i="31"/>
  <c r="I23" i="31" s="1"/>
  <c r="K23" i="31" s="1"/>
  <c r="L23" i="31" s="1"/>
  <c r="G23" i="31"/>
  <c r="H22" i="31"/>
  <c r="I22" i="31" s="1"/>
  <c r="K22" i="31" s="1"/>
  <c r="L22" i="31" s="1"/>
  <c r="G22" i="31"/>
  <c r="J22" i="31" s="1"/>
  <c r="J21" i="31"/>
  <c r="I21" i="31" s="1"/>
  <c r="K21" i="31" s="1"/>
  <c r="L21" i="31" s="1"/>
  <c r="H21" i="31"/>
  <c r="G21" i="31"/>
  <c r="J20" i="31"/>
  <c r="H20" i="31"/>
  <c r="I20" i="31" s="1"/>
  <c r="K20" i="31" s="1"/>
  <c r="L20" i="31" s="1"/>
  <c r="G20" i="31"/>
  <c r="J19" i="31"/>
  <c r="H19" i="31"/>
  <c r="I19" i="31" s="1"/>
  <c r="K19" i="31" s="1"/>
  <c r="L19" i="31" s="1"/>
  <c r="G19" i="31"/>
  <c r="H18" i="31"/>
  <c r="I18" i="31" s="1"/>
  <c r="K18" i="31" s="1"/>
  <c r="L18" i="31" s="1"/>
  <c r="G18" i="31"/>
  <c r="J18" i="31" s="1"/>
  <c r="H17" i="31"/>
  <c r="G17" i="31"/>
  <c r="J17" i="31" s="1"/>
  <c r="I17" i="31" s="1"/>
  <c r="K17" i="31" s="1"/>
  <c r="L17" i="31" s="1"/>
  <c r="J16" i="31"/>
  <c r="H16" i="31"/>
  <c r="I16" i="31" s="1"/>
  <c r="K16" i="31" s="1"/>
  <c r="L16" i="31" s="1"/>
  <c r="G16" i="31"/>
  <c r="J15" i="31"/>
  <c r="H15" i="31"/>
  <c r="I15" i="31" s="1"/>
  <c r="K15" i="31" s="1"/>
  <c r="L15" i="31" s="1"/>
  <c r="G15" i="31"/>
  <c r="H14" i="31"/>
  <c r="G14" i="31"/>
  <c r="J14" i="31" s="1"/>
  <c r="J13" i="31"/>
  <c r="I13" i="31" s="1"/>
  <c r="K13" i="31" s="1"/>
  <c r="L13" i="31" s="1"/>
  <c r="H13" i="31"/>
  <c r="G13" i="31"/>
  <c r="J12" i="31"/>
  <c r="H12" i="31"/>
  <c r="I12" i="31" s="1"/>
  <c r="K12" i="31" s="1"/>
  <c r="L12" i="31" s="1"/>
  <c r="G12" i="31"/>
  <c r="J11" i="31"/>
  <c r="H11" i="31"/>
  <c r="I11" i="31" s="1"/>
  <c r="G11" i="31"/>
  <c r="D177" i="30"/>
  <c r="F174" i="30"/>
  <c r="G174" i="30" s="1"/>
  <c r="G168" i="30" s="1"/>
  <c r="H168" i="30" s="1"/>
  <c r="G173" i="30"/>
  <c r="F173" i="30"/>
  <c r="G172" i="30"/>
  <c r="G171" i="30"/>
  <c r="G170" i="30"/>
  <c r="G169" i="30"/>
  <c r="F167" i="30"/>
  <c r="G167" i="30" s="1"/>
  <c r="F166" i="30"/>
  <c r="G166" i="30" s="1"/>
  <c r="G161" i="30" s="1"/>
  <c r="G165" i="30"/>
  <c r="G164" i="30"/>
  <c r="G163" i="30"/>
  <c r="G162" i="30"/>
  <c r="F160" i="30"/>
  <c r="G160" i="30" s="1"/>
  <c r="F159" i="30"/>
  <c r="G159" i="30" s="1"/>
  <c r="G158" i="30"/>
  <c r="G157" i="30"/>
  <c r="G156" i="30"/>
  <c r="G155" i="30"/>
  <c r="F153" i="30"/>
  <c r="G153" i="30" s="1"/>
  <c r="F152" i="30"/>
  <c r="G152" i="30" s="1"/>
  <c r="G151" i="30"/>
  <c r="G150" i="30"/>
  <c r="G147" i="30" s="1"/>
  <c r="H147" i="30" s="1"/>
  <c r="G149" i="30"/>
  <c r="G148" i="30"/>
  <c r="F146" i="30"/>
  <c r="G146" i="30" s="1"/>
  <c r="G145" i="30"/>
  <c r="G140" i="30" s="1"/>
  <c r="H140" i="30" s="1"/>
  <c r="F145" i="30"/>
  <c r="G144" i="30"/>
  <c r="G143" i="30"/>
  <c r="G142" i="30"/>
  <c r="G141" i="30"/>
  <c r="F139" i="30"/>
  <c r="G139" i="30" s="1"/>
  <c r="F138" i="30"/>
  <c r="G138" i="30" s="1"/>
  <c r="G137" i="30"/>
  <c r="G136" i="30"/>
  <c r="G135" i="30"/>
  <c r="G134" i="30"/>
  <c r="G132" i="30"/>
  <c r="F132" i="30"/>
  <c r="F131" i="30"/>
  <c r="G131" i="30" s="1"/>
  <c r="G130" i="30"/>
  <c r="G129" i="30"/>
  <c r="G128" i="30"/>
  <c r="G127" i="30"/>
  <c r="F125" i="30"/>
  <c r="G125" i="30" s="1"/>
  <c r="F124" i="30"/>
  <c r="G124" i="30" s="1"/>
  <c r="G123" i="30"/>
  <c r="G119" i="30" s="1"/>
  <c r="H119" i="30" s="1"/>
  <c r="G122" i="30"/>
  <c r="G121" i="30"/>
  <c r="G120" i="30"/>
  <c r="F118" i="30"/>
  <c r="G118" i="30" s="1"/>
  <c r="F117" i="30"/>
  <c r="G117" i="30" s="1"/>
  <c r="G116" i="30"/>
  <c r="G115" i="30"/>
  <c r="G114" i="30"/>
  <c r="G113" i="30"/>
  <c r="G111" i="30"/>
  <c r="G105" i="30" s="1"/>
  <c r="F111" i="30"/>
  <c r="G110" i="30"/>
  <c r="F110" i="30"/>
  <c r="G109" i="30"/>
  <c r="G108" i="30"/>
  <c r="G107" i="30"/>
  <c r="G106" i="30"/>
  <c r="G99" i="30"/>
  <c r="H99" i="30" s="1"/>
  <c r="G94" i="30"/>
  <c r="H94" i="30" s="1"/>
  <c r="G89" i="30"/>
  <c r="H89" i="30" s="1"/>
  <c r="G84" i="30"/>
  <c r="H84" i="30" s="1"/>
  <c r="G79" i="30"/>
  <c r="H79" i="30" s="1"/>
  <c r="G74" i="30"/>
  <c r="H74" i="30" s="1"/>
  <c r="H69" i="30"/>
  <c r="G69" i="30"/>
  <c r="G64" i="30"/>
  <c r="H64" i="30" s="1"/>
  <c r="G59" i="30"/>
  <c r="H59" i="30" s="1"/>
  <c r="G54" i="30"/>
  <c r="J52" i="30"/>
  <c r="H52" i="30"/>
  <c r="I52" i="30" s="1"/>
  <c r="K52" i="30" s="1"/>
  <c r="L52" i="30" s="1"/>
  <c r="G52" i="30"/>
  <c r="H51" i="30"/>
  <c r="I51" i="30" s="1"/>
  <c r="K51" i="30" s="1"/>
  <c r="L51" i="30" s="1"/>
  <c r="G51" i="30"/>
  <c r="J51" i="30" s="1"/>
  <c r="H50" i="30"/>
  <c r="I50" i="30" s="1"/>
  <c r="K50" i="30" s="1"/>
  <c r="L50" i="30" s="1"/>
  <c r="G50" i="30"/>
  <c r="J50" i="30" s="1"/>
  <c r="J49" i="30"/>
  <c r="H49" i="30"/>
  <c r="I49" i="30" s="1"/>
  <c r="K49" i="30" s="1"/>
  <c r="L49" i="30" s="1"/>
  <c r="G49" i="30"/>
  <c r="J48" i="30"/>
  <c r="I48" i="30"/>
  <c r="K48" i="30" s="1"/>
  <c r="L48" i="30" s="1"/>
  <c r="H48" i="30"/>
  <c r="G48" i="30"/>
  <c r="H47" i="30"/>
  <c r="I47" i="30" s="1"/>
  <c r="K47" i="30" s="1"/>
  <c r="L47" i="30" s="1"/>
  <c r="G47" i="30"/>
  <c r="J47" i="30" s="1"/>
  <c r="H46" i="30"/>
  <c r="G46" i="30"/>
  <c r="J46" i="30" s="1"/>
  <c r="H45" i="30"/>
  <c r="G45" i="30"/>
  <c r="J45" i="30" s="1"/>
  <c r="I45" i="30" s="1"/>
  <c r="K45" i="30" s="1"/>
  <c r="L45" i="30" s="1"/>
  <c r="J44" i="30"/>
  <c r="H44" i="30"/>
  <c r="H42" i="30" s="1"/>
  <c r="G44" i="30"/>
  <c r="K43" i="30"/>
  <c r="L43" i="30" s="1"/>
  <c r="J43" i="30"/>
  <c r="H41" i="30"/>
  <c r="I41" i="30" s="1"/>
  <c r="K41" i="30" s="1"/>
  <c r="L41" i="30" s="1"/>
  <c r="G41" i="30"/>
  <c r="J41" i="30" s="1"/>
  <c r="H40" i="30"/>
  <c r="G40" i="30"/>
  <c r="J40" i="30" s="1"/>
  <c r="H39" i="30"/>
  <c r="G39" i="30"/>
  <c r="J39" i="30" s="1"/>
  <c r="I39" i="30" s="1"/>
  <c r="K39" i="30" s="1"/>
  <c r="L39" i="30" s="1"/>
  <c r="J38" i="30"/>
  <c r="H38" i="30"/>
  <c r="I38" i="30" s="1"/>
  <c r="K38" i="30" s="1"/>
  <c r="L38" i="30" s="1"/>
  <c r="G38" i="30"/>
  <c r="H37" i="30"/>
  <c r="I37" i="30" s="1"/>
  <c r="K37" i="30" s="1"/>
  <c r="L37" i="30" s="1"/>
  <c r="G37" i="30"/>
  <c r="J37" i="30" s="1"/>
  <c r="H36" i="30"/>
  <c r="I36" i="30" s="1"/>
  <c r="K36" i="30" s="1"/>
  <c r="L36" i="30" s="1"/>
  <c r="G36" i="30"/>
  <c r="J36" i="30" s="1"/>
  <c r="J35" i="30"/>
  <c r="H35" i="30"/>
  <c r="I35" i="30" s="1"/>
  <c r="K35" i="30" s="1"/>
  <c r="L35" i="30" s="1"/>
  <c r="G35" i="30"/>
  <c r="J34" i="30"/>
  <c r="I34" i="30"/>
  <c r="K34" i="30" s="1"/>
  <c r="L34" i="30" s="1"/>
  <c r="H34" i="30"/>
  <c r="G34" i="30"/>
  <c r="H33" i="30"/>
  <c r="G33" i="30"/>
  <c r="J33" i="30" s="1"/>
  <c r="H32" i="30"/>
  <c r="H31" i="30" s="1"/>
  <c r="G32" i="30"/>
  <c r="J32" i="30" s="1"/>
  <c r="H30" i="30"/>
  <c r="I30" i="30" s="1"/>
  <c r="K30" i="30" s="1"/>
  <c r="L30" i="30" s="1"/>
  <c r="G30" i="30"/>
  <c r="J30" i="30" s="1"/>
  <c r="H29" i="30"/>
  <c r="I29" i="30" s="1"/>
  <c r="K29" i="30" s="1"/>
  <c r="L29" i="30" s="1"/>
  <c r="G29" i="30"/>
  <c r="J29" i="30" s="1"/>
  <c r="H28" i="30"/>
  <c r="G28" i="30"/>
  <c r="J28" i="30" s="1"/>
  <c r="J27" i="30"/>
  <c r="I27" i="30"/>
  <c r="K27" i="30" s="1"/>
  <c r="L27" i="30" s="1"/>
  <c r="H27" i="30"/>
  <c r="G27" i="30"/>
  <c r="J26" i="30"/>
  <c r="H26" i="30"/>
  <c r="I26" i="30" s="1"/>
  <c r="K26" i="30" s="1"/>
  <c r="L26" i="30" s="1"/>
  <c r="G26" i="30"/>
  <c r="H25" i="30"/>
  <c r="I25" i="30" s="1"/>
  <c r="K25" i="30" s="1"/>
  <c r="L25" i="30" s="1"/>
  <c r="G25" i="30"/>
  <c r="J25" i="30" s="1"/>
  <c r="H24" i="30"/>
  <c r="I24" i="30" s="1"/>
  <c r="K24" i="30" s="1"/>
  <c r="L24" i="30" s="1"/>
  <c r="G24" i="30"/>
  <c r="J24" i="30" s="1"/>
  <c r="J23" i="30"/>
  <c r="H23" i="30"/>
  <c r="G23" i="30"/>
  <c r="H22" i="30"/>
  <c r="G22" i="30"/>
  <c r="J22" i="30" s="1"/>
  <c r="H21" i="30"/>
  <c r="G21" i="30"/>
  <c r="J21" i="30" s="1"/>
  <c r="H20" i="30"/>
  <c r="G20" i="30"/>
  <c r="J20" i="30" s="1"/>
  <c r="J19" i="30"/>
  <c r="I19" i="30"/>
  <c r="K19" i="30" s="1"/>
  <c r="L19" i="30" s="1"/>
  <c r="H19" i="30"/>
  <c r="G19" i="30"/>
  <c r="J18" i="30"/>
  <c r="H18" i="30"/>
  <c r="I18" i="30" s="1"/>
  <c r="K18" i="30" s="1"/>
  <c r="L18" i="30" s="1"/>
  <c r="G18" i="30"/>
  <c r="H17" i="30"/>
  <c r="G17" i="30"/>
  <c r="J17" i="30" s="1"/>
  <c r="H16" i="30"/>
  <c r="G16" i="30"/>
  <c r="J16" i="30" s="1"/>
  <c r="J15" i="30"/>
  <c r="H15" i="30"/>
  <c r="I15" i="30" s="1"/>
  <c r="K15" i="30" s="1"/>
  <c r="L15" i="30" s="1"/>
  <c r="G15" i="30"/>
  <c r="H14" i="30"/>
  <c r="G14" i="30"/>
  <c r="J14" i="30" s="1"/>
  <c r="H13" i="30"/>
  <c r="I13" i="30" s="1"/>
  <c r="K13" i="30" s="1"/>
  <c r="L13" i="30" s="1"/>
  <c r="G13" i="30"/>
  <c r="J13" i="30" s="1"/>
  <c r="H12" i="30"/>
  <c r="G12" i="30"/>
  <c r="J12" i="30" s="1"/>
  <c r="J11" i="30"/>
  <c r="I11" i="30"/>
  <c r="K11" i="30" s="1"/>
  <c r="H11" i="30"/>
  <c r="G11" i="30"/>
  <c r="D177" i="29"/>
  <c r="F174" i="29"/>
  <c r="G174" i="29" s="1"/>
  <c r="F173" i="29"/>
  <c r="G173" i="29" s="1"/>
  <c r="G168" i="29" s="1"/>
  <c r="H168" i="29" s="1"/>
  <c r="G172" i="29"/>
  <c r="G171" i="29"/>
  <c r="G170" i="29"/>
  <c r="G169" i="29"/>
  <c r="G167" i="29"/>
  <c r="F167" i="29"/>
  <c r="F166" i="29"/>
  <c r="G166" i="29" s="1"/>
  <c r="G161" i="29" s="1"/>
  <c r="G165" i="29"/>
  <c r="G164" i="29"/>
  <c r="G163" i="29"/>
  <c r="G162" i="29"/>
  <c r="G160" i="29"/>
  <c r="F160" i="29"/>
  <c r="F159" i="29"/>
  <c r="G159" i="29" s="1"/>
  <c r="G154" i="29" s="1"/>
  <c r="H154" i="29" s="1"/>
  <c r="G158" i="29"/>
  <c r="G157" i="29"/>
  <c r="G156" i="29"/>
  <c r="G155" i="29"/>
  <c r="G153" i="29"/>
  <c r="F153" i="29"/>
  <c r="G152" i="29"/>
  <c r="F152" i="29"/>
  <c r="G151" i="29"/>
  <c r="G150" i="29"/>
  <c r="G149" i="29"/>
  <c r="G147" i="29" s="1"/>
  <c r="H147" i="29" s="1"/>
  <c r="G148" i="29"/>
  <c r="F146" i="29"/>
  <c r="G146" i="29" s="1"/>
  <c r="F145" i="29"/>
  <c r="G145" i="29" s="1"/>
  <c r="G144" i="29"/>
  <c r="G143" i="29"/>
  <c r="G142" i="29"/>
  <c r="G141" i="29"/>
  <c r="F139" i="29"/>
  <c r="G139" i="29" s="1"/>
  <c r="G138" i="29"/>
  <c r="G133" i="29" s="1"/>
  <c r="H133" i="29" s="1"/>
  <c r="F138" i="29"/>
  <c r="G137" i="29"/>
  <c r="G136" i="29"/>
  <c r="G135" i="29"/>
  <c r="G134" i="29"/>
  <c r="F132" i="29"/>
  <c r="G132" i="29" s="1"/>
  <c r="G131" i="29"/>
  <c r="F131" i="29"/>
  <c r="G130" i="29"/>
  <c r="G129" i="29"/>
  <c r="G128" i="29"/>
  <c r="G127" i="29"/>
  <c r="F125" i="29"/>
  <c r="G125" i="29" s="1"/>
  <c r="F124" i="29"/>
  <c r="G124" i="29" s="1"/>
  <c r="G123" i="29"/>
  <c r="G122" i="29"/>
  <c r="G121" i="29"/>
  <c r="G120" i="29"/>
  <c r="G118" i="29"/>
  <c r="F118" i="29"/>
  <c r="F117" i="29"/>
  <c r="G117" i="29" s="1"/>
  <c r="G116" i="29"/>
  <c r="G115" i="29"/>
  <c r="G114" i="29"/>
  <c r="G113" i="29"/>
  <c r="G112" i="29" s="1"/>
  <c r="H112" i="29" s="1"/>
  <c r="F111" i="29"/>
  <c r="G111" i="29" s="1"/>
  <c r="F110" i="29"/>
  <c r="G110" i="29" s="1"/>
  <c r="G105" i="29" s="1"/>
  <c r="G109" i="29"/>
  <c r="G108" i="29"/>
  <c r="G107" i="29"/>
  <c r="G106" i="29"/>
  <c r="H99" i="29"/>
  <c r="G99" i="29"/>
  <c r="G94" i="29"/>
  <c r="H94" i="29" s="1"/>
  <c r="H89" i="29"/>
  <c r="G89" i="29"/>
  <c r="G84" i="29"/>
  <c r="H84" i="29" s="1"/>
  <c r="G79" i="29"/>
  <c r="H79" i="29" s="1"/>
  <c r="G74" i="29"/>
  <c r="H74" i="29" s="1"/>
  <c r="G69" i="29"/>
  <c r="H69" i="29" s="1"/>
  <c r="G64" i="29"/>
  <c r="H64" i="29" s="1"/>
  <c r="H59" i="29"/>
  <c r="G59" i="29"/>
  <c r="G54" i="29"/>
  <c r="H54" i="29" s="1"/>
  <c r="H52" i="29"/>
  <c r="G52" i="29"/>
  <c r="J52" i="29" s="1"/>
  <c r="J51" i="29"/>
  <c r="H51" i="29"/>
  <c r="I51" i="29" s="1"/>
  <c r="K51" i="29" s="1"/>
  <c r="L51" i="29" s="1"/>
  <c r="G51" i="29"/>
  <c r="J50" i="29"/>
  <c r="I50" i="29"/>
  <c r="K50" i="29" s="1"/>
  <c r="L50" i="29" s="1"/>
  <c r="H50" i="29"/>
  <c r="G50" i="29"/>
  <c r="J49" i="29"/>
  <c r="I49" i="29"/>
  <c r="K49" i="29" s="1"/>
  <c r="L49" i="29" s="1"/>
  <c r="H49" i="29"/>
  <c r="G49" i="29"/>
  <c r="H48" i="29"/>
  <c r="G48" i="29"/>
  <c r="J48" i="29" s="1"/>
  <c r="H47" i="29"/>
  <c r="G47" i="29"/>
  <c r="J47" i="29" s="1"/>
  <c r="I47" i="29" s="1"/>
  <c r="K47" i="29" s="1"/>
  <c r="L47" i="29" s="1"/>
  <c r="J46" i="29"/>
  <c r="H46" i="29"/>
  <c r="I46" i="29" s="1"/>
  <c r="K46" i="29" s="1"/>
  <c r="L46" i="29" s="1"/>
  <c r="G46" i="29"/>
  <c r="H45" i="29"/>
  <c r="I45" i="29" s="1"/>
  <c r="K45" i="29" s="1"/>
  <c r="L45" i="29" s="1"/>
  <c r="G45" i="29"/>
  <c r="J45" i="29" s="1"/>
  <c r="H44" i="29"/>
  <c r="H42" i="29" s="1"/>
  <c r="G44" i="29"/>
  <c r="J44" i="29" s="1"/>
  <c r="K43" i="29"/>
  <c r="L43" i="29" s="1"/>
  <c r="J43" i="29"/>
  <c r="H41" i="29"/>
  <c r="G41" i="29"/>
  <c r="J41" i="29" s="1"/>
  <c r="I41" i="29" s="1"/>
  <c r="K41" i="29" s="1"/>
  <c r="L41" i="29" s="1"/>
  <c r="J40" i="29"/>
  <c r="H40" i="29"/>
  <c r="I40" i="29" s="1"/>
  <c r="K40" i="29" s="1"/>
  <c r="L40" i="29" s="1"/>
  <c r="G40" i="29"/>
  <c r="H39" i="29"/>
  <c r="G39" i="29"/>
  <c r="J39" i="29" s="1"/>
  <c r="H38" i="29"/>
  <c r="H31" i="29" s="1"/>
  <c r="G38" i="29"/>
  <c r="J38" i="29" s="1"/>
  <c r="J37" i="29"/>
  <c r="H37" i="29"/>
  <c r="I37" i="29" s="1"/>
  <c r="K37" i="29" s="1"/>
  <c r="L37" i="29" s="1"/>
  <c r="G37" i="29"/>
  <c r="J36" i="29"/>
  <c r="I36" i="29"/>
  <c r="K36" i="29" s="1"/>
  <c r="L36" i="29" s="1"/>
  <c r="H36" i="29"/>
  <c r="G36" i="29"/>
  <c r="J35" i="29"/>
  <c r="I35" i="29"/>
  <c r="K35" i="29" s="1"/>
  <c r="L35" i="29" s="1"/>
  <c r="H35" i="29"/>
  <c r="G35" i="29"/>
  <c r="H34" i="29"/>
  <c r="I34" i="29" s="1"/>
  <c r="K34" i="29" s="1"/>
  <c r="L34" i="29" s="1"/>
  <c r="G34" i="29"/>
  <c r="J34" i="29" s="1"/>
  <c r="H33" i="29"/>
  <c r="G33" i="29"/>
  <c r="J33" i="29" s="1"/>
  <c r="I33" i="29" s="1"/>
  <c r="K33" i="29" s="1"/>
  <c r="L33" i="29" s="1"/>
  <c r="H32" i="29"/>
  <c r="G32" i="29"/>
  <c r="J32" i="29" s="1"/>
  <c r="H30" i="29"/>
  <c r="I30" i="29" s="1"/>
  <c r="K30" i="29" s="1"/>
  <c r="L30" i="29" s="1"/>
  <c r="G30" i="29"/>
  <c r="J30" i="29" s="1"/>
  <c r="J29" i="29"/>
  <c r="I29" i="29"/>
  <c r="K29" i="29" s="1"/>
  <c r="L29" i="29" s="1"/>
  <c r="H29" i="29"/>
  <c r="G29" i="29"/>
  <c r="H28" i="29"/>
  <c r="G28" i="29"/>
  <c r="J28" i="29" s="1"/>
  <c r="J27" i="29"/>
  <c r="H27" i="29"/>
  <c r="I27" i="29" s="1"/>
  <c r="K27" i="29" s="1"/>
  <c r="L27" i="29" s="1"/>
  <c r="G27" i="29"/>
  <c r="H26" i="29"/>
  <c r="G26" i="29"/>
  <c r="J26" i="29" s="1"/>
  <c r="J25" i="29"/>
  <c r="H25" i="29"/>
  <c r="I25" i="29" s="1"/>
  <c r="K25" i="29" s="1"/>
  <c r="L25" i="29" s="1"/>
  <c r="G25" i="29"/>
  <c r="J24" i="29"/>
  <c r="H24" i="29"/>
  <c r="I24" i="29" s="1"/>
  <c r="K24" i="29" s="1"/>
  <c r="L24" i="29" s="1"/>
  <c r="G24" i="29"/>
  <c r="H23" i="29"/>
  <c r="G23" i="29"/>
  <c r="J23" i="29" s="1"/>
  <c r="I23" i="29" s="1"/>
  <c r="K23" i="29" s="1"/>
  <c r="L23" i="29" s="1"/>
  <c r="H22" i="29"/>
  <c r="G22" i="29"/>
  <c r="J22" i="29" s="1"/>
  <c r="J21" i="29"/>
  <c r="I21" i="29"/>
  <c r="K21" i="29" s="1"/>
  <c r="L21" i="29" s="1"/>
  <c r="H21" i="29"/>
  <c r="G21" i="29"/>
  <c r="H20" i="29"/>
  <c r="G20" i="29"/>
  <c r="J20" i="29" s="1"/>
  <c r="J19" i="29"/>
  <c r="H19" i="29"/>
  <c r="I19" i="29" s="1"/>
  <c r="K19" i="29" s="1"/>
  <c r="L19" i="29" s="1"/>
  <c r="G19" i="29"/>
  <c r="H18" i="29"/>
  <c r="I18" i="29" s="1"/>
  <c r="K18" i="29" s="1"/>
  <c r="L18" i="29" s="1"/>
  <c r="G18" i="29"/>
  <c r="J18" i="29" s="1"/>
  <c r="J17" i="29"/>
  <c r="H17" i="29"/>
  <c r="I17" i="29" s="1"/>
  <c r="K17" i="29" s="1"/>
  <c r="L17" i="29" s="1"/>
  <c r="G17" i="29"/>
  <c r="J16" i="29"/>
  <c r="H16" i="29"/>
  <c r="I16" i="29" s="1"/>
  <c r="K16" i="29" s="1"/>
  <c r="L16" i="29" s="1"/>
  <c r="G16" i="29"/>
  <c r="H15" i="29"/>
  <c r="G15" i="29"/>
  <c r="J15" i="29" s="1"/>
  <c r="I15" i="29" s="1"/>
  <c r="K15" i="29" s="1"/>
  <c r="L15" i="29" s="1"/>
  <c r="H14" i="29"/>
  <c r="I14" i="29" s="1"/>
  <c r="K14" i="29" s="1"/>
  <c r="L14" i="29" s="1"/>
  <c r="G14" i="29"/>
  <c r="J14" i="29" s="1"/>
  <c r="J13" i="29"/>
  <c r="I13" i="29"/>
  <c r="K13" i="29" s="1"/>
  <c r="L13" i="29" s="1"/>
  <c r="H13" i="29"/>
  <c r="G13" i="29"/>
  <c r="H12" i="29"/>
  <c r="I12" i="29" s="1"/>
  <c r="K12" i="29" s="1"/>
  <c r="L12" i="29" s="1"/>
  <c r="G12" i="29"/>
  <c r="J12" i="29" s="1"/>
  <c r="J11" i="29"/>
  <c r="H11" i="29"/>
  <c r="I11" i="29" s="1"/>
  <c r="G11" i="29"/>
  <c r="D177" i="28"/>
  <c r="F174" i="28"/>
  <c r="G174" i="28" s="1"/>
  <c r="G168" i="28" s="1"/>
  <c r="H168" i="28" s="1"/>
  <c r="G173" i="28"/>
  <c r="F173" i="28"/>
  <c r="G172" i="28"/>
  <c r="G171" i="28"/>
  <c r="G170" i="28"/>
  <c r="G169" i="28"/>
  <c r="F167" i="28"/>
  <c r="G167" i="28" s="1"/>
  <c r="F166" i="28"/>
  <c r="G166" i="28" s="1"/>
  <c r="G161" i="28" s="1"/>
  <c r="G165" i="28"/>
  <c r="G164" i="28"/>
  <c r="G163" i="28"/>
  <c r="G162" i="28"/>
  <c r="F160" i="28"/>
  <c r="G160" i="28" s="1"/>
  <c r="F159" i="28"/>
  <c r="G159" i="28" s="1"/>
  <c r="G158" i="28"/>
  <c r="G157" i="28"/>
  <c r="G156" i="28"/>
  <c r="G155" i="28"/>
  <c r="F153" i="28"/>
  <c r="G153" i="28" s="1"/>
  <c r="F152" i="28"/>
  <c r="G152" i="28" s="1"/>
  <c r="G151" i="28"/>
  <c r="G150" i="28"/>
  <c r="G147" i="28" s="1"/>
  <c r="H147" i="28" s="1"/>
  <c r="G149" i="28"/>
  <c r="G148" i="28"/>
  <c r="F146" i="28"/>
  <c r="G146" i="28" s="1"/>
  <c r="G145" i="28"/>
  <c r="F145" i="28"/>
  <c r="G144" i="28"/>
  <c r="G143" i="28"/>
  <c r="G142" i="28"/>
  <c r="G141" i="28"/>
  <c r="F139" i="28"/>
  <c r="G139" i="28" s="1"/>
  <c r="F138" i="28"/>
  <c r="G138" i="28" s="1"/>
  <c r="G137" i="28"/>
  <c r="G136" i="28"/>
  <c r="G135" i="28"/>
  <c r="G134" i="28"/>
  <c r="G132" i="28"/>
  <c r="F132" i="28"/>
  <c r="F131" i="28"/>
  <c r="G131" i="28" s="1"/>
  <c r="G130" i="28"/>
  <c r="G129" i="28"/>
  <c r="G128" i="28"/>
  <c r="G127" i="28"/>
  <c r="F125" i="28"/>
  <c r="G125" i="28" s="1"/>
  <c r="F124" i="28"/>
  <c r="G124" i="28" s="1"/>
  <c r="G123" i="28"/>
  <c r="G122" i="28"/>
  <c r="G121" i="28"/>
  <c r="G120" i="28"/>
  <c r="F118" i="28"/>
  <c r="G118" i="28" s="1"/>
  <c r="F117" i="28"/>
  <c r="G117" i="28" s="1"/>
  <c r="G112" i="28" s="1"/>
  <c r="H112" i="28" s="1"/>
  <c r="G116" i="28"/>
  <c r="G115" i="28"/>
  <c r="G114" i="28"/>
  <c r="G113" i="28"/>
  <c r="G111" i="28"/>
  <c r="G105" i="28" s="1"/>
  <c r="F111" i="28"/>
  <c r="G110" i="28"/>
  <c r="F110" i="28"/>
  <c r="G109" i="28"/>
  <c r="G108" i="28"/>
  <c r="G107" i="28"/>
  <c r="G106" i="28"/>
  <c r="G99" i="28"/>
  <c r="H99" i="28" s="1"/>
  <c r="G94" i="28"/>
  <c r="H94" i="28" s="1"/>
  <c r="G89" i="28"/>
  <c r="H89" i="28" s="1"/>
  <c r="G84" i="28"/>
  <c r="H84" i="28" s="1"/>
  <c r="G79" i="28"/>
  <c r="H79" i="28" s="1"/>
  <c r="G74" i="28"/>
  <c r="H74" i="28" s="1"/>
  <c r="H69" i="28"/>
  <c r="G69" i="28"/>
  <c r="G64" i="28"/>
  <c r="H64" i="28" s="1"/>
  <c r="G59" i="28"/>
  <c r="H59" i="28" s="1"/>
  <c r="G54" i="28"/>
  <c r="G53" i="28" s="1"/>
  <c r="J52" i="28"/>
  <c r="H52" i="28"/>
  <c r="I52" i="28" s="1"/>
  <c r="K52" i="28" s="1"/>
  <c r="L52" i="28" s="1"/>
  <c r="G52" i="28"/>
  <c r="H51" i="28"/>
  <c r="G51" i="28"/>
  <c r="J51" i="28" s="1"/>
  <c r="H50" i="28"/>
  <c r="G50" i="28"/>
  <c r="J50" i="28" s="1"/>
  <c r="J49" i="28"/>
  <c r="H49" i="28"/>
  <c r="I49" i="28" s="1"/>
  <c r="K49" i="28" s="1"/>
  <c r="L49" i="28" s="1"/>
  <c r="G49" i="28"/>
  <c r="J48" i="28"/>
  <c r="I48" i="28"/>
  <c r="K48" i="28" s="1"/>
  <c r="L48" i="28" s="1"/>
  <c r="H48" i="28"/>
  <c r="G48" i="28"/>
  <c r="H47" i="28"/>
  <c r="I47" i="28" s="1"/>
  <c r="K47" i="28" s="1"/>
  <c r="L47" i="28" s="1"/>
  <c r="G47" i="28"/>
  <c r="J47" i="28" s="1"/>
  <c r="H46" i="28"/>
  <c r="G46" i="28"/>
  <c r="J46" i="28" s="1"/>
  <c r="H45" i="28"/>
  <c r="G45" i="28"/>
  <c r="J45" i="28" s="1"/>
  <c r="J44" i="28"/>
  <c r="H44" i="28"/>
  <c r="H42" i="28" s="1"/>
  <c r="G44" i="28"/>
  <c r="K43" i="28"/>
  <c r="L43" i="28" s="1"/>
  <c r="J43" i="28"/>
  <c r="H41" i="28"/>
  <c r="G41" i="28"/>
  <c r="J41" i="28" s="1"/>
  <c r="H40" i="28"/>
  <c r="G40" i="28"/>
  <c r="J40" i="28" s="1"/>
  <c r="H39" i="28"/>
  <c r="G39" i="28"/>
  <c r="J39" i="28" s="1"/>
  <c r="I39" i="28" s="1"/>
  <c r="K39" i="28" s="1"/>
  <c r="L39" i="28" s="1"/>
  <c r="J38" i="28"/>
  <c r="H38" i="28"/>
  <c r="I38" i="28" s="1"/>
  <c r="K38" i="28" s="1"/>
  <c r="L38" i="28" s="1"/>
  <c r="G38" i="28"/>
  <c r="H37" i="28"/>
  <c r="I37" i="28" s="1"/>
  <c r="K37" i="28" s="1"/>
  <c r="L37" i="28" s="1"/>
  <c r="G37" i="28"/>
  <c r="J37" i="28" s="1"/>
  <c r="H36" i="28"/>
  <c r="G36" i="28"/>
  <c r="J36" i="28" s="1"/>
  <c r="J35" i="28"/>
  <c r="H35" i="28"/>
  <c r="I35" i="28" s="1"/>
  <c r="K35" i="28" s="1"/>
  <c r="L35" i="28" s="1"/>
  <c r="G35" i="28"/>
  <c r="J34" i="28"/>
  <c r="I34" i="28"/>
  <c r="K34" i="28" s="1"/>
  <c r="L34" i="28" s="1"/>
  <c r="H34" i="28"/>
  <c r="G34" i="28"/>
  <c r="H33" i="28"/>
  <c r="G33" i="28"/>
  <c r="J33" i="28" s="1"/>
  <c r="H32" i="28"/>
  <c r="H31" i="28" s="1"/>
  <c r="G32" i="28"/>
  <c r="J32" i="28" s="1"/>
  <c r="H30" i="28"/>
  <c r="G30" i="28"/>
  <c r="J30" i="28" s="1"/>
  <c r="H29" i="28"/>
  <c r="G29" i="28"/>
  <c r="J29" i="28" s="1"/>
  <c r="H28" i="28"/>
  <c r="G28" i="28"/>
  <c r="J28" i="28" s="1"/>
  <c r="J27" i="28"/>
  <c r="I27" i="28"/>
  <c r="K27" i="28" s="1"/>
  <c r="L27" i="28" s="1"/>
  <c r="H27" i="28"/>
  <c r="G27" i="28"/>
  <c r="J26" i="28"/>
  <c r="H26" i="28"/>
  <c r="I26" i="28" s="1"/>
  <c r="K26" i="28" s="1"/>
  <c r="L26" i="28" s="1"/>
  <c r="G26" i="28"/>
  <c r="H25" i="28"/>
  <c r="I25" i="28" s="1"/>
  <c r="K25" i="28" s="1"/>
  <c r="L25" i="28" s="1"/>
  <c r="G25" i="28"/>
  <c r="J25" i="28" s="1"/>
  <c r="H24" i="28"/>
  <c r="G24" i="28"/>
  <c r="J24" i="28" s="1"/>
  <c r="J23" i="28"/>
  <c r="H23" i="28"/>
  <c r="I23" i="28" s="1"/>
  <c r="K23" i="28" s="1"/>
  <c r="L23" i="28" s="1"/>
  <c r="G23" i="28"/>
  <c r="H22" i="28"/>
  <c r="G22" i="28"/>
  <c r="J22" i="28" s="1"/>
  <c r="H21" i="28"/>
  <c r="I21" i="28" s="1"/>
  <c r="K21" i="28" s="1"/>
  <c r="L21" i="28" s="1"/>
  <c r="G21" i="28"/>
  <c r="J21" i="28" s="1"/>
  <c r="H20" i="28"/>
  <c r="G20" i="28"/>
  <c r="J20" i="28" s="1"/>
  <c r="J19" i="28"/>
  <c r="I19" i="28"/>
  <c r="K19" i="28" s="1"/>
  <c r="L19" i="28" s="1"/>
  <c r="H19" i="28"/>
  <c r="G19" i="28"/>
  <c r="J18" i="28"/>
  <c r="H18" i="28"/>
  <c r="I18" i="28" s="1"/>
  <c r="K18" i="28" s="1"/>
  <c r="L18" i="28" s="1"/>
  <c r="G18" i="28"/>
  <c r="H17" i="28"/>
  <c r="I17" i="28" s="1"/>
  <c r="K17" i="28" s="1"/>
  <c r="L17" i="28" s="1"/>
  <c r="G17" i="28"/>
  <c r="J17" i="28" s="1"/>
  <c r="H16" i="28"/>
  <c r="I16" i="28" s="1"/>
  <c r="K16" i="28" s="1"/>
  <c r="L16" i="28" s="1"/>
  <c r="G16" i="28"/>
  <c r="J16" i="28" s="1"/>
  <c r="J15" i="28"/>
  <c r="H15" i="28"/>
  <c r="I15" i="28" s="1"/>
  <c r="K15" i="28" s="1"/>
  <c r="L15" i="28" s="1"/>
  <c r="G15" i="28"/>
  <c r="H14" i="28"/>
  <c r="G14" i="28"/>
  <c r="J14" i="28" s="1"/>
  <c r="H13" i="28"/>
  <c r="G13" i="28"/>
  <c r="J13" i="28" s="1"/>
  <c r="H12" i="28"/>
  <c r="G12" i="28"/>
  <c r="J12" i="28" s="1"/>
  <c r="J11" i="28"/>
  <c r="I11" i="28"/>
  <c r="K11" i="28" s="1"/>
  <c r="H11" i="28"/>
  <c r="G11" i="28"/>
  <c r="H10" i="28"/>
  <c r="H9" i="28" s="1"/>
  <c r="D177" i="27"/>
  <c r="F174" i="27"/>
  <c r="G174" i="27" s="1"/>
  <c r="G173" i="27"/>
  <c r="F173" i="27"/>
  <c r="G172" i="27"/>
  <c r="G171" i="27"/>
  <c r="G170" i="27"/>
  <c r="G169" i="27"/>
  <c r="F167" i="27"/>
  <c r="G167" i="27" s="1"/>
  <c r="F166" i="27"/>
  <c r="G166" i="27" s="1"/>
  <c r="G165" i="27"/>
  <c r="G164" i="27"/>
  <c r="G163" i="27"/>
  <c r="G162" i="27"/>
  <c r="G160" i="27"/>
  <c r="F160" i="27"/>
  <c r="F159" i="27"/>
  <c r="G159" i="27" s="1"/>
  <c r="G158" i="27"/>
  <c r="G157" i="27"/>
  <c r="G156" i="27"/>
  <c r="G155" i="27"/>
  <c r="F153" i="27"/>
  <c r="G153" i="27" s="1"/>
  <c r="F152" i="27"/>
  <c r="G152" i="27" s="1"/>
  <c r="G151" i="27"/>
  <c r="G150" i="27"/>
  <c r="G149" i="27"/>
  <c r="G147" i="27" s="1"/>
  <c r="H147" i="27" s="1"/>
  <c r="G148" i="27"/>
  <c r="F146" i="27"/>
  <c r="G146" i="27" s="1"/>
  <c r="F145" i="27"/>
  <c r="G145" i="27" s="1"/>
  <c r="G140" i="27" s="1"/>
  <c r="H140" i="27" s="1"/>
  <c r="G144" i="27"/>
  <c r="G143" i="27"/>
  <c r="G142" i="27"/>
  <c r="G141" i="27"/>
  <c r="F139" i="27"/>
  <c r="G139" i="27" s="1"/>
  <c r="G138" i="27"/>
  <c r="F138" i="27"/>
  <c r="G137" i="27"/>
  <c r="G136" i="27"/>
  <c r="G135" i="27"/>
  <c r="G134" i="27"/>
  <c r="G133" i="27" s="1"/>
  <c r="H133" i="27" s="1"/>
  <c r="G132" i="27"/>
  <c r="F132" i="27"/>
  <c r="F131" i="27"/>
  <c r="G131" i="27" s="1"/>
  <c r="G130" i="27"/>
  <c r="G129" i="27"/>
  <c r="G128" i="27"/>
  <c r="G127" i="27"/>
  <c r="G126" i="27" s="1"/>
  <c r="H126" i="27" s="1"/>
  <c r="F125" i="27"/>
  <c r="G125" i="27" s="1"/>
  <c r="F124" i="27"/>
  <c r="G124" i="27" s="1"/>
  <c r="G123" i="27"/>
  <c r="G122" i="27"/>
  <c r="G121" i="27"/>
  <c r="G120" i="27"/>
  <c r="F118" i="27"/>
  <c r="G118" i="27" s="1"/>
  <c r="F117" i="27"/>
  <c r="G117" i="27" s="1"/>
  <c r="G116" i="27"/>
  <c r="G112" i="27" s="1"/>
  <c r="H112" i="27" s="1"/>
  <c r="G115" i="27"/>
  <c r="G114" i="27"/>
  <c r="G113" i="27"/>
  <c r="F111" i="27"/>
  <c r="G111" i="27" s="1"/>
  <c r="F110" i="27"/>
  <c r="G110" i="27" s="1"/>
  <c r="G105" i="27" s="1"/>
  <c r="G109" i="27"/>
  <c r="G108" i="27"/>
  <c r="G107" i="27"/>
  <c r="G106" i="27"/>
  <c r="H99" i="27"/>
  <c r="G99" i="27"/>
  <c r="H94" i="27"/>
  <c r="G94" i="27"/>
  <c r="G89" i="27"/>
  <c r="H89" i="27" s="1"/>
  <c r="H84" i="27"/>
  <c r="G84" i="27"/>
  <c r="G79" i="27"/>
  <c r="H79" i="27" s="1"/>
  <c r="G74" i="27"/>
  <c r="H74" i="27" s="1"/>
  <c r="H69" i="27"/>
  <c r="G69" i="27"/>
  <c r="G53" i="27" s="1"/>
  <c r="H64" i="27"/>
  <c r="G64" i="27"/>
  <c r="H59" i="27"/>
  <c r="G59" i="27"/>
  <c r="H54" i="27"/>
  <c r="G54" i="27"/>
  <c r="J52" i="27"/>
  <c r="H52" i="27"/>
  <c r="I52" i="27" s="1"/>
  <c r="K52" i="27" s="1"/>
  <c r="L52" i="27" s="1"/>
  <c r="G52" i="27"/>
  <c r="J51" i="27"/>
  <c r="H51" i="27"/>
  <c r="I51" i="27" s="1"/>
  <c r="K51" i="27" s="1"/>
  <c r="L51" i="27" s="1"/>
  <c r="G51" i="27"/>
  <c r="H50" i="27"/>
  <c r="G50" i="27"/>
  <c r="J50" i="27" s="1"/>
  <c r="J49" i="27"/>
  <c r="H49" i="27"/>
  <c r="I49" i="27" s="1"/>
  <c r="K49" i="27" s="1"/>
  <c r="L49" i="27" s="1"/>
  <c r="G49" i="27"/>
  <c r="J48" i="27"/>
  <c r="I48" i="27" s="1"/>
  <c r="K48" i="27" s="1"/>
  <c r="L48" i="27" s="1"/>
  <c r="H48" i="27"/>
  <c r="G48" i="27"/>
  <c r="H47" i="27"/>
  <c r="G47" i="27"/>
  <c r="J47" i="27" s="1"/>
  <c r="J46" i="27"/>
  <c r="H46" i="27"/>
  <c r="I46" i="27" s="1"/>
  <c r="K46" i="27" s="1"/>
  <c r="L46" i="27" s="1"/>
  <c r="G46" i="27"/>
  <c r="H45" i="27"/>
  <c r="G45" i="27"/>
  <c r="J45" i="27" s="1"/>
  <c r="J44" i="27"/>
  <c r="H44" i="27"/>
  <c r="H42" i="27" s="1"/>
  <c r="G44" i="27"/>
  <c r="L43" i="27"/>
  <c r="K43" i="27"/>
  <c r="J43" i="27"/>
  <c r="H41" i="27"/>
  <c r="G41" i="27"/>
  <c r="J41" i="27" s="1"/>
  <c r="J40" i="27"/>
  <c r="H40" i="27"/>
  <c r="I40" i="27" s="1"/>
  <c r="K40" i="27" s="1"/>
  <c r="L40" i="27" s="1"/>
  <c r="G40" i="27"/>
  <c r="H39" i="27"/>
  <c r="G39" i="27"/>
  <c r="J39" i="27" s="1"/>
  <c r="J38" i="27"/>
  <c r="H38" i="27"/>
  <c r="I38" i="27" s="1"/>
  <c r="K38" i="27" s="1"/>
  <c r="L38" i="27" s="1"/>
  <c r="G38" i="27"/>
  <c r="J37" i="27"/>
  <c r="H37" i="27"/>
  <c r="I37" i="27" s="1"/>
  <c r="K37" i="27" s="1"/>
  <c r="L37" i="27" s="1"/>
  <c r="G37" i="27"/>
  <c r="H36" i="27"/>
  <c r="G36" i="27"/>
  <c r="J36" i="27" s="1"/>
  <c r="J35" i="27"/>
  <c r="H35" i="27"/>
  <c r="I35" i="27" s="1"/>
  <c r="K35" i="27" s="1"/>
  <c r="L35" i="27" s="1"/>
  <c r="G35" i="27"/>
  <c r="J34" i="27"/>
  <c r="I34" i="27" s="1"/>
  <c r="K34" i="27" s="1"/>
  <c r="L34" i="27" s="1"/>
  <c r="H34" i="27"/>
  <c r="G34" i="27"/>
  <c r="H33" i="27"/>
  <c r="G33" i="27"/>
  <c r="J33" i="27" s="1"/>
  <c r="J32" i="27"/>
  <c r="H32" i="27"/>
  <c r="I32" i="27" s="1"/>
  <c r="G32" i="27"/>
  <c r="H30" i="27"/>
  <c r="G30" i="27"/>
  <c r="J30" i="27" s="1"/>
  <c r="H29" i="27"/>
  <c r="G29" i="27"/>
  <c r="J29" i="27" s="1"/>
  <c r="I29" i="27" s="1"/>
  <c r="K29" i="27" s="1"/>
  <c r="L29" i="27" s="1"/>
  <c r="H28" i="27"/>
  <c r="G28" i="27"/>
  <c r="J28" i="27" s="1"/>
  <c r="I28" i="27" s="1"/>
  <c r="K28" i="27" s="1"/>
  <c r="L28" i="27" s="1"/>
  <c r="J27" i="27"/>
  <c r="I27" i="27"/>
  <c r="K27" i="27" s="1"/>
  <c r="L27" i="27" s="1"/>
  <c r="H27" i="27"/>
  <c r="G27" i="27"/>
  <c r="J26" i="27"/>
  <c r="I26" i="27"/>
  <c r="K26" i="27" s="1"/>
  <c r="L26" i="27" s="1"/>
  <c r="H26" i="27"/>
  <c r="G26" i="27"/>
  <c r="H25" i="27"/>
  <c r="G25" i="27"/>
  <c r="J25" i="27" s="1"/>
  <c r="H24" i="27"/>
  <c r="G24" i="27"/>
  <c r="J24" i="27" s="1"/>
  <c r="I24" i="27" s="1"/>
  <c r="K24" i="27" s="1"/>
  <c r="L24" i="27" s="1"/>
  <c r="H23" i="27"/>
  <c r="I23" i="27" s="1"/>
  <c r="K23" i="27" s="1"/>
  <c r="L23" i="27" s="1"/>
  <c r="G23" i="27"/>
  <c r="J23" i="27" s="1"/>
  <c r="H22" i="27"/>
  <c r="G22" i="27"/>
  <c r="J22" i="27" s="1"/>
  <c r="H21" i="27"/>
  <c r="G21" i="27"/>
  <c r="J21" i="27" s="1"/>
  <c r="I21" i="27" s="1"/>
  <c r="K21" i="27" s="1"/>
  <c r="L21" i="27" s="1"/>
  <c r="H20" i="27"/>
  <c r="G20" i="27"/>
  <c r="J20" i="27" s="1"/>
  <c r="I20" i="27" s="1"/>
  <c r="K20" i="27" s="1"/>
  <c r="L20" i="27" s="1"/>
  <c r="J19" i="27"/>
  <c r="I19" i="27"/>
  <c r="K19" i="27" s="1"/>
  <c r="L19" i="27" s="1"/>
  <c r="H19" i="27"/>
  <c r="G19" i="27"/>
  <c r="J18" i="27"/>
  <c r="I18" i="27"/>
  <c r="K18" i="27" s="1"/>
  <c r="L18" i="27" s="1"/>
  <c r="H18" i="27"/>
  <c r="G18" i="27"/>
  <c r="H17" i="27"/>
  <c r="I17" i="27" s="1"/>
  <c r="K17" i="27" s="1"/>
  <c r="L17" i="27" s="1"/>
  <c r="G17" i="27"/>
  <c r="J17" i="27" s="1"/>
  <c r="H16" i="27"/>
  <c r="G16" i="27"/>
  <c r="J16" i="27" s="1"/>
  <c r="I16" i="27" s="1"/>
  <c r="K16" i="27" s="1"/>
  <c r="L16" i="27" s="1"/>
  <c r="H15" i="27"/>
  <c r="G15" i="27"/>
  <c r="J15" i="27" s="1"/>
  <c r="H14" i="27"/>
  <c r="I14" i="27" s="1"/>
  <c r="K14" i="27" s="1"/>
  <c r="L14" i="27" s="1"/>
  <c r="G14" i="27"/>
  <c r="J14" i="27" s="1"/>
  <c r="H13" i="27"/>
  <c r="G13" i="27"/>
  <c r="J13" i="27" s="1"/>
  <c r="I13" i="27" s="1"/>
  <c r="K13" i="27" s="1"/>
  <c r="L13" i="27" s="1"/>
  <c r="H12" i="27"/>
  <c r="G12" i="27"/>
  <c r="J12" i="27" s="1"/>
  <c r="I12" i="27" s="1"/>
  <c r="K12" i="27" s="1"/>
  <c r="L12" i="27" s="1"/>
  <c r="J11" i="27"/>
  <c r="I11" i="27"/>
  <c r="H11" i="27"/>
  <c r="H10" i="27" s="1"/>
  <c r="G11" i="27"/>
  <c r="D177" i="26"/>
  <c r="F174" i="26"/>
  <c r="G174" i="26" s="1"/>
  <c r="F173" i="26"/>
  <c r="G173" i="26" s="1"/>
  <c r="G172" i="26"/>
  <c r="G168" i="26" s="1"/>
  <c r="H168" i="26" s="1"/>
  <c r="G171" i="26"/>
  <c r="G170" i="26"/>
  <c r="G169" i="26"/>
  <c r="F167" i="26"/>
  <c r="G167" i="26" s="1"/>
  <c r="F166" i="26"/>
  <c r="G166" i="26" s="1"/>
  <c r="G165" i="26"/>
  <c r="G164" i="26"/>
  <c r="G163" i="26"/>
  <c r="G162" i="26"/>
  <c r="G161" i="26" s="1"/>
  <c r="G160" i="26"/>
  <c r="F160" i="26"/>
  <c r="F159" i="26"/>
  <c r="G159" i="26" s="1"/>
  <c r="G154" i="26" s="1"/>
  <c r="H154" i="26" s="1"/>
  <c r="G158" i="26"/>
  <c r="G157" i="26"/>
  <c r="G156" i="26"/>
  <c r="G155" i="26"/>
  <c r="G153" i="26"/>
  <c r="F153" i="26"/>
  <c r="F152" i="26"/>
  <c r="G152" i="26" s="1"/>
  <c r="G151" i="26"/>
  <c r="G150" i="26"/>
  <c r="G149" i="26"/>
  <c r="G147" i="26" s="1"/>
  <c r="H147" i="26" s="1"/>
  <c r="G148" i="26"/>
  <c r="F146" i="26"/>
  <c r="G146" i="26" s="1"/>
  <c r="F145" i="26"/>
  <c r="G145" i="26" s="1"/>
  <c r="G144" i="26"/>
  <c r="G143" i="26"/>
  <c r="G142" i="26"/>
  <c r="G141" i="26"/>
  <c r="F139" i="26"/>
  <c r="G139" i="26" s="1"/>
  <c r="G138" i="26"/>
  <c r="G133" i="26" s="1"/>
  <c r="H133" i="26" s="1"/>
  <c r="F138" i="26"/>
  <c r="G137" i="26"/>
  <c r="G136" i="26"/>
  <c r="G135" i="26"/>
  <c r="G134" i="26"/>
  <c r="F132" i="26"/>
  <c r="G132" i="26" s="1"/>
  <c r="G131" i="26"/>
  <c r="F131" i="26"/>
  <c r="G130" i="26"/>
  <c r="G129" i="26"/>
  <c r="G128" i="26"/>
  <c r="G127" i="26"/>
  <c r="G126" i="26" s="1"/>
  <c r="H126" i="26" s="1"/>
  <c r="F125" i="26"/>
  <c r="G125" i="26" s="1"/>
  <c r="F124" i="26"/>
  <c r="G124" i="26" s="1"/>
  <c r="G123" i="26"/>
  <c r="G122" i="26"/>
  <c r="G121" i="26"/>
  <c r="G120" i="26"/>
  <c r="F118" i="26"/>
  <c r="G118" i="26" s="1"/>
  <c r="F117" i="26"/>
  <c r="G117" i="26" s="1"/>
  <c r="G116" i="26"/>
  <c r="G112" i="26" s="1"/>
  <c r="H112" i="26" s="1"/>
  <c r="G115" i="26"/>
  <c r="G114" i="26"/>
  <c r="G113" i="26"/>
  <c r="F111" i="26"/>
  <c r="G111" i="26" s="1"/>
  <c r="F110" i="26"/>
  <c r="G110" i="26" s="1"/>
  <c r="G109" i="26"/>
  <c r="G108" i="26"/>
  <c r="G107" i="26"/>
  <c r="G106" i="26"/>
  <c r="H99" i="26"/>
  <c r="G99" i="26"/>
  <c r="H94" i="26"/>
  <c r="G94" i="26"/>
  <c r="G89" i="26"/>
  <c r="H89" i="26" s="1"/>
  <c r="G84" i="26"/>
  <c r="H84" i="26" s="1"/>
  <c r="G79" i="26"/>
  <c r="H79" i="26" s="1"/>
  <c r="G74" i="26"/>
  <c r="H74" i="26" s="1"/>
  <c r="G69" i="26"/>
  <c r="G53" i="26" s="1"/>
  <c r="H64" i="26"/>
  <c r="G64" i="26"/>
  <c r="H59" i="26"/>
  <c r="G59" i="26"/>
  <c r="H54" i="26"/>
  <c r="G54" i="26"/>
  <c r="H52" i="26"/>
  <c r="I52" i="26" s="1"/>
  <c r="K52" i="26" s="1"/>
  <c r="L52" i="26" s="1"/>
  <c r="G52" i="26"/>
  <c r="J52" i="26" s="1"/>
  <c r="J51" i="26"/>
  <c r="H51" i="26"/>
  <c r="I51" i="26" s="1"/>
  <c r="K51" i="26" s="1"/>
  <c r="L51" i="26" s="1"/>
  <c r="G51" i="26"/>
  <c r="H50" i="26"/>
  <c r="G50" i="26"/>
  <c r="J50" i="26" s="1"/>
  <c r="I50" i="26" s="1"/>
  <c r="K50" i="26" s="1"/>
  <c r="L50" i="26" s="1"/>
  <c r="J49" i="26"/>
  <c r="I49" i="26"/>
  <c r="K49" i="26" s="1"/>
  <c r="L49" i="26" s="1"/>
  <c r="H49" i="26"/>
  <c r="G49" i="26"/>
  <c r="H48" i="26"/>
  <c r="I48" i="26" s="1"/>
  <c r="K48" i="26" s="1"/>
  <c r="L48" i="26" s="1"/>
  <c r="G48" i="26"/>
  <c r="J48" i="26" s="1"/>
  <c r="H47" i="26"/>
  <c r="G47" i="26"/>
  <c r="J47" i="26" s="1"/>
  <c r="J46" i="26"/>
  <c r="H46" i="26"/>
  <c r="I46" i="26" s="1"/>
  <c r="K46" i="26" s="1"/>
  <c r="L46" i="26" s="1"/>
  <c r="G46" i="26"/>
  <c r="H45" i="26"/>
  <c r="G45" i="26"/>
  <c r="J45" i="26" s="1"/>
  <c r="H44" i="26"/>
  <c r="H42" i="26" s="1"/>
  <c r="G44" i="26"/>
  <c r="J44" i="26" s="1"/>
  <c r="L43" i="26"/>
  <c r="K43" i="26"/>
  <c r="J43" i="26"/>
  <c r="H41" i="26"/>
  <c r="I41" i="26" s="1"/>
  <c r="K41" i="26" s="1"/>
  <c r="L41" i="26" s="1"/>
  <c r="G41" i="26"/>
  <c r="J41" i="26" s="1"/>
  <c r="J40" i="26"/>
  <c r="H40" i="26"/>
  <c r="I40" i="26" s="1"/>
  <c r="K40" i="26" s="1"/>
  <c r="L40" i="26" s="1"/>
  <c r="G40" i="26"/>
  <c r="H39" i="26"/>
  <c r="G39" i="26"/>
  <c r="J39" i="26" s="1"/>
  <c r="H38" i="26"/>
  <c r="I38" i="26" s="1"/>
  <c r="K38" i="26" s="1"/>
  <c r="L38" i="26" s="1"/>
  <c r="G38" i="26"/>
  <c r="J38" i="26" s="1"/>
  <c r="J37" i="26"/>
  <c r="H37" i="26"/>
  <c r="I37" i="26" s="1"/>
  <c r="K37" i="26" s="1"/>
  <c r="L37" i="26" s="1"/>
  <c r="G37" i="26"/>
  <c r="H36" i="26"/>
  <c r="G36" i="26"/>
  <c r="J36" i="26" s="1"/>
  <c r="I36" i="26" s="1"/>
  <c r="K36" i="26" s="1"/>
  <c r="L36" i="26" s="1"/>
  <c r="J35" i="26"/>
  <c r="I35" i="26"/>
  <c r="K35" i="26" s="1"/>
  <c r="L35" i="26" s="1"/>
  <c r="H35" i="26"/>
  <c r="G35" i="26"/>
  <c r="H34" i="26"/>
  <c r="G34" i="26"/>
  <c r="J34" i="26" s="1"/>
  <c r="H33" i="26"/>
  <c r="H31" i="26" s="1"/>
  <c r="G33" i="26"/>
  <c r="J33" i="26" s="1"/>
  <c r="J32" i="26"/>
  <c r="H32" i="26"/>
  <c r="I32" i="26" s="1"/>
  <c r="G32" i="26"/>
  <c r="H30" i="26"/>
  <c r="G30" i="26"/>
  <c r="J30" i="26" s="1"/>
  <c r="H29" i="26"/>
  <c r="G29" i="26"/>
  <c r="J29" i="26" s="1"/>
  <c r="I29" i="26" s="1"/>
  <c r="K29" i="26" s="1"/>
  <c r="L29" i="26" s="1"/>
  <c r="H28" i="26"/>
  <c r="G28" i="26"/>
  <c r="J28" i="26" s="1"/>
  <c r="J27" i="26"/>
  <c r="H27" i="26"/>
  <c r="I27" i="26" s="1"/>
  <c r="K27" i="26" s="1"/>
  <c r="L27" i="26" s="1"/>
  <c r="G27" i="26"/>
  <c r="H26" i="26"/>
  <c r="G26" i="26"/>
  <c r="J26" i="26" s="1"/>
  <c r="I26" i="26" s="1"/>
  <c r="K26" i="26" s="1"/>
  <c r="L26" i="26" s="1"/>
  <c r="H25" i="26"/>
  <c r="G25" i="26"/>
  <c r="J25" i="26" s="1"/>
  <c r="J24" i="26"/>
  <c r="I24" i="26" s="1"/>
  <c r="K24" i="26" s="1"/>
  <c r="L24" i="26" s="1"/>
  <c r="H24" i="26"/>
  <c r="G24" i="26"/>
  <c r="H23" i="26"/>
  <c r="G23" i="26"/>
  <c r="J23" i="26" s="1"/>
  <c r="H22" i="26"/>
  <c r="G22" i="26"/>
  <c r="J22" i="26" s="1"/>
  <c r="H21" i="26"/>
  <c r="G21" i="26"/>
  <c r="J21" i="26" s="1"/>
  <c r="I21" i="26" s="1"/>
  <c r="K21" i="26" s="1"/>
  <c r="L21" i="26" s="1"/>
  <c r="H20" i="26"/>
  <c r="G20" i="26"/>
  <c r="J20" i="26" s="1"/>
  <c r="J19" i="26"/>
  <c r="H19" i="26"/>
  <c r="I19" i="26" s="1"/>
  <c r="K19" i="26" s="1"/>
  <c r="L19" i="26" s="1"/>
  <c r="G19" i="26"/>
  <c r="H18" i="26"/>
  <c r="G18" i="26"/>
  <c r="J18" i="26" s="1"/>
  <c r="I18" i="26" s="1"/>
  <c r="K18" i="26" s="1"/>
  <c r="L18" i="26" s="1"/>
  <c r="H17" i="26"/>
  <c r="I17" i="26" s="1"/>
  <c r="K17" i="26" s="1"/>
  <c r="L17" i="26" s="1"/>
  <c r="G17" i="26"/>
  <c r="J17" i="26" s="1"/>
  <c r="J16" i="26"/>
  <c r="H16" i="26"/>
  <c r="I16" i="26" s="1"/>
  <c r="K16" i="26" s="1"/>
  <c r="L16" i="26" s="1"/>
  <c r="G16" i="26"/>
  <c r="H15" i="26"/>
  <c r="G15" i="26"/>
  <c r="J15" i="26" s="1"/>
  <c r="H14" i="26"/>
  <c r="G14" i="26"/>
  <c r="J14" i="26" s="1"/>
  <c r="H13" i="26"/>
  <c r="G13" i="26"/>
  <c r="J13" i="26" s="1"/>
  <c r="I13" i="26" s="1"/>
  <c r="K13" i="26" s="1"/>
  <c r="L13" i="26" s="1"/>
  <c r="H12" i="26"/>
  <c r="G12" i="26"/>
  <c r="J12" i="26" s="1"/>
  <c r="J11" i="26"/>
  <c r="H11" i="26"/>
  <c r="H10" i="26" s="1"/>
  <c r="G11" i="26"/>
  <c r="F6" i="1"/>
  <c r="E6" i="1"/>
  <c r="D6" i="1"/>
  <c r="C6" i="1"/>
  <c r="B6" i="1"/>
  <c r="D177" i="25"/>
  <c r="G174" i="25"/>
  <c r="F174" i="25"/>
  <c r="G173" i="25"/>
  <c r="G168" i="25" s="1"/>
  <c r="H168" i="25" s="1"/>
  <c r="F173" i="25"/>
  <c r="G172" i="25"/>
  <c r="G171" i="25"/>
  <c r="G170" i="25"/>
  <c r="G169" i="25"/>
  <c r="F167" i="25"/>
  <c r="G167" i="25" s="1"/>
  <c r="F166" i="25"/>
  <c r="G166" i="25" s="1"/>
  <c r="G161" i="25" s="1"/>
  <c r="G165" i="25"/>
  <c r="G164" i="25"/>
  <c r="G163" i="25"/>
  <c r="G162" i="25"/>
  <c r="G160" i="25"/>
  <c r="F160" i="25"/>
  <c r="F159" i="25"/>
  <c r="G159" i="25" s="1"/>
  <c r="G158" i="25"/>
  <c r="G157" i="25"/>
  <c r="G156" i="25"/>
  <c r="G154" i="25" s="1"/>
  <c r="H154" i="25" s="1"/>
  <c r="G155" i="25"/>
  <c r="F153" i="25"/>
  <c r="G153" i="25" s="1"/>
  <c r="F152" i="25"/>
  <c r="G152" i="25" s="1"/>
  <c r="G151" i="25"/>
  <c r="G150" i="25"/>
  <c r="G149" i="25"/>
  <c r="G147" i="25" s="1"/>
  <c r="H147" i="25" s="1"/>
  <c r="G148" i="25"/>
  <c r="F146" i="25"/>
  <c r="G146" i="25" s="1"/>
  <c r="G140" i="25" s="1"/>
  <c r="H140" i="25" s="1"/>
  <c r="G145" i="25"/>
  <c r="F145" i="25"/>
  <c r="G144" i="25"/>
  <c r="G143" i="25"/>
  <c r="G142" i="25"/>
  <c r="G141" i="25"/>
  <c r="F139" i="25"/>
  <c r="G139" i="25" s="1"/>
  <c r="G138" i="25"/>
  <c r="F138" i="25"/>
  <c r="G137" i="25"/>
  <c r="G136" i="25"/>
  <c r="G135" i="25"/>
  <c r="G134" i="25"/>
  <c r="F132" i="25"/>
  <c r="G132" i="25" s="1"/>
  <c r="F131" i="25"/>
  <c r="G131" i="25" s="1"/>
  <c r="G130" i="25"/>
  <c r="G129" i="25"/>
  <c r="G128" i="25"/>
  <c r="G127" i="25"/>
  <c r="F125" i="25"/>
  <c r="G125" i="25" s="1"/>
  <c r="F124" i="25"/>
  <c r="G124" i="25" s="1"/>
  <c r="G123" i="25"/>
  <c r="G122" i="25"/>
  <c r="G121" i="25"/>
  <c r="G120" i="25"/>
  <c r="F118" i="25"/>
  <c r="G118" i="25" s="1"/>
  <c r="F117" i="25"/>
  <c r="G117" i="25" s="1"/>
  <c r="G116" i="25"/>
  <c r="G112" i="25" s="1"/>
  <c r="H112" i="25" s="1"/>
  <c r="G115" i="25"/>
  <c r="G114" i="25"/>
  <c r="G113" i="25"/>
  <c r="G111" i="25"/>
  <c r="F111" i="25"/>
  <c r="F110" i="25"/>
  <c r="G110" i="25" s="1"/>
  <c r="G105" i="25" s="1"/>
  <c r="G109" i="25"/>
  <c r="G108" i="25"/>
  <c r="G107" i="25"/>
  <c r="G106" i="25"/>
  <c r="H99" i="25"/>
  <c r="G99" i="25"/>
  <c r="G94" i="25"/>
  <c r="H94" i="25" s="1"/>
  <c r="G89" i="25"/>
  <c r="H89" i="25" s="1"/>
  <c r="G84" i="25"/>
  <c r="H84" i="25" s="1"/>
  <c r="H79" i="25"/>
  <c r="G79" i="25"/>
  <c r="G74" i="25"/>
  <c r="H74" i="25" s="1"/>
  <c r="G69" i="25"/>
  <c r="H69" i="25" s="1"/>
  <c r="H64" i="25"/>
  <c r="G64" i="25"/>
  <c r="H59" i="25"/>
  <c r="G59" i="25"/>
  <c r="G54" i="25"/>
  <c r="H54" i="25" s="1"/>
  <c r="H52" i="25"/>
  <c r="G52" i="25"/>
  <c r="J52" i="25" s="1"/>
  <c r="H51" i="25"/>
  <c r="G51" i="25"/>
  <c r="J51" i="25" s="1"/>
  <c r="H50" i="25"/>
  <c r="I50" i="25" s="1"/>
  <c r="K50" i="25" s="1"/>
  <c r="L50" i="25" s="1"/>
  <c r="G50" i="25"/>
  <c r="J50" i="25" s="1"/>
  <c r="J49" i="25"/>
  <c r="I49" i="25"/>
  <c r="K49" i="25" s="1"/>
  <c r="L49" i="25" s="1"/>
  <c r="H49" i="25"/>
  <c r="G49" i="25"/>
  <c r="J48" i="25"/>
  <c r="I48" i="25"/>
  <c r="K48" i="25" s="1"/>
  <c r="L48" i="25" s="1"/>
  <c r="H48" i="25"/>
  <c r="G48" i="25"/>
  <c r="H47" i="25"/>
  <c r="G47" i="25"/>
  <c r="J47" i="25" s="1"/>
  <c r="J46" i="25"/>
  <c r="H46" i="25"/>
  <c r="I46" i="25" s="1"/>
  <c r="K46" i="25" s="1"/>
  <c r="L46" i="25" s="1"/>
  <c r="G46" i="25"/>
  <c r="H45" i="25"/>
  <c r="I45" i="25" s="1"/>
  <c r="K45" i="25" s="1"/>
  <c r="L45" i="25" s="1"/>
  <c r="G45" i="25"/>
  <c r="J45" i="25" s="1"/>
  <c r="H44" i="25"/>
  <c r="G44" i="25"/>
  <c r="J44" i="25" s="1"/>
  <c r="L43" i="25"/>
  <c r="K43" i="25"/>
  <c r="J43" i="25"/>
  <c r="H41" i="25"/>
  <c r="I41" i="25" s="1"/>
  <c r="K41" i="25" s="1"/>
  <c r="L41" i="25" s="1"/>
  <c r="G41" i="25"/>
  <c r="J41" i="25" s="1"/>
  <c r="J40" i="25"/>
  <c r="H40" i="25"/>
  <c r="I40" i="25" s="1"/>
  <c r="K40" i="25" s="1"/>
  <c r="L40" i="25" s="1"/>
  <c r="G40" i="25"/>
  <c r="H39" i="25"/>
  <c r="G39" i="25"/>
  <c r="J39" i="25" s="1"/>
  <c r="H38" i="25"/>
  <c r="G38" i="25"/>
  <c r="J38" i="25" s="1"/>
  <c r="H37" i="25"/>
  <c r="I37" i="25" s="1"/>
  <c r="K37" i="25" s="1"/>
  <c r="L37" i="25" s="1"/>
  <c r="G37" i="25"/>
  <c r="J37" i="25" s="1"/>
  <c r="H36" i="25"/>
  <c r="G36" i="25"/>
  <c r="J36" i="25" s="1"/>
  <c r="J35" i="25"/>
  <c r="I35" i="25"/>
  <c r="K35" i="25" s="1"/>
  <c r="L35" i="25" s="1"/>
  <c r="H35" i="25"/>
  <c r="G35" i="25"/>
  <c r="J34" i="25"/>
  <c r="I34" i="25"/>
  <c r="K34" i="25" s="1"/>
  <c r="L34" i="25" s="1"/>
  <c r="H34" i="25"/>
  <c r="G34" i="25"/>
  <c r="H33" i="25"/>
  <c r="H31" i="25" s="1"/>
  <c r="G33" i="25"/>
  <c r="J33" i="25" s="1"/>
  <c r="J32" i="25"/>
  <c r="H32" i="25"/>
  <c r="I32" i="25" s="1"/>
  <c r="G32" i="25"/>
  <c r="H30" i="25"/>
  <c r="I30" i="25" s="1"/>
  <c r="K30" i="25" s="1"/>
  <c r="L30" i="25" s="1"/>
  <c r="G30" i="25"/>
  <c r="J30" i="25" s="1"/>
  <c r="H29" i="25"/>
  <c r="G29" i="25"/>
  <c r="J29" i="25" s="1"/>
  <c r="I29" i="25" s="1"/>
  <c r="K29" i="25" s="1"/>
  <c r="L29" i="25" s="1"/>
  <c r="H28" i="25"/>
  <c r="G28" i="25"/>
  <c r="J28" i="25" s="1"/>
  <c r="J27" i="25"/>
  <c r="H27" i="25"/>
  <c r="I27" i="25" s="1"/>
  <c r="K27" i="25" s="1"/>
  <c r="L27" i="25" s="1"/>
  <c r="G27" i="25"/>
  <c r="J26" i="25"/>
  <c r="H26" i="25"/>
  <c r="I26" i="25" s="1"/>
  <c r="K26" i="25" s="1"/>
  <c r="L26" i="25" s="1"/>
  <c r="G26" i="25"/>
  <c r="H25" i="25"/>
  <c r="G25" i="25"/>
  <c r="J25" i="25" s="1"/>
  <c r="I25" i="25" s="1"/>
  <c r="K25" i="25" s="1"/>
  <c r="L25" i="25" s="1"/>
  <c r="J24" i="25"/>
  <c r="I24" i="25" s="1"/>
  <c r="K24" i="25" s="1"/>
  <c r="L24" i="25" s="1"/>
  <c r="H24" i="25"/>
  <c r="G24" i="25"/>
  <c r="J23" i="25"/>
  <c r="H23" i="25"/>
  <c r="I23" i="25" s="1"/>
  <c r="K23" i="25" s="1"/>
  <c r="L23" i="25" s="1"/>
  <c r="G23" i="25"/>
  <c r="H22" i="25"/>
  <c r="G22" i="25"/>
  <c r="J22" i="25" s="1"/>
  <c r="H21" i="25"/>
  <c r="G21" i="25"/>
  <c r="J21" i="25" s="1"/>
  <c r="I21" i="25" s="1"/>
  <c r="K21" i="25" s="1"/>
  <c r="L21" i="25" s="1"/>
  <c r="H20" i="25"/>
  <c r="G20" i="25"/>
  <c r="J20" i="25" s="1"/>
  <c r="J19" i="25"/>
  <c r="H19" i="25"/>
  <c r="I19" i="25" s="1"/>
  <c r="K19" i="25" s="1"/>
  <c r="L19" i="25" s="1"/>
  <c r="G19" i="25"/>
  <c r="J18" i="25"/>
  <c r="H18" i="25"/>
  <c r="I18" i="25" s="1"/>
  <c r="K18" i="25" s="1"/>
  <c r="L18" i="25" s="1"/>
  <c r="G18" i="25"/>
  <c r="H17" i="25"/>
  <c r="G17" i="25"/>
  <c r="J17" i="25" s="1"/>
  <c r="I17" i="25" s="1"/>
  <c r="K17" i="25" s="1"/>
  <c r="L17" i="25" s="1"/>
  <c r="J16" i="25"/>
  <c r="I16" i="25" s="1"/>
  <c r="K16" i="25" s="1"/>
  <c r="L16" i="25" s="1"/>
  <c r="H16" i="25"/>
  <c r="G16" i="25"/>
  <c r="J15" i="25"/>
  <c r="H15" i="25"/>
  <c r="I15" i="25" s="1"/>
  <c r="K15" i="25" s="1"/>
  <c r="L15" i="25" s="1"/>
  <c r="G15" i="25"/>
  <c r="H14" i="25"/>
  <c r="G14" i="25"/>
  <c r="J14" i="25" s="1"/>
  <c r="H13" i="25"/>
  <c r="G13" i="25"/>
  <c r="J13" i="25" s="1"/>
  <c r="I13" i="25" s="1"/>
  <c r="K13" i="25" s="1"/>
  <c r="L13" i="25" s="1"/>
  <c r="H12" i="25"/>
  <c r="G12" i="25"/>
  <c r="J12" i="25" s="1"/>
  <c r="J11" i="25"/>
  <c r="J10" i="25" s="1"/>
  <c r="H11" i="25"/>
  <c r="H10" i="25" s="1"/>
  <c r="G11" i="25"/>
  <c r="K104" i="2"/>
  <c r="K53" i="2"/>
  <c r="L53" i="2" s="1"/>
  <c r="J42" i="33" l="1"/>
  <c r="G104" i="33"/>
  <c r="H105" i="33"/>
  <c r="H104" i="33" s="1"/>
  <c r="K104" i="33" s="1"/>
  <c r="G140" i="33"/>
  <c r="H140" i="33" s="1"/>
  <c r="I23" i="33"/>
  <c r="K23" i="33" s="1"/>
  <c r="L23" i="33" s="1"/>
  <c r="G133" i="33"/>
  <c r="H133" i="33" s="1"/>
  <c r="J31" i="33"/>
  <c r="G168" i="33"/>
  <c r="H168" i="33" s="1"/>
  <c r="I32" i="33"/>
  <c r="J9" i="33"/>
  <c r="H177" i="33" s="1"/>
  <c r="I19" i="33"/>
  <c r="K19" i="33" s="1"/>
  <c r="L19" i="33" s="1"/>
  <c r="I40" i="33"/>
  <c r="K40" i="33" s="1"/>
  <c r="L40" i="33" s="1"/>
  <c r="I12" i="33"/>
  <c r="K12" i="33" s="1"/>
  <c r="L12" i="33" s="1"/>
  <c r="H53" i="33"/>
  <c r="K53" i="33" s="1"/>
  <c r="L53" i="33" s="1"/>
  <c r="I11" i="33"/>
  <c r="I44" i="33"/>
  <c r="G53" i="33"/>
  <c r="H31" i="33"/>
  <c r="H175" i="33" s="1"/>
  <c r="I20" i="32"/>
  <c r="K20" i="32" s="1"/>
  <c r="L20" i="32" s="1"/>
  <c r="J42" i="32"/>
  <c r="H105" i="32"/>
  <c r="G140" i="32"/>
  <c r="H140" i="32" s="1"/>
  <c r="I50" i="32"/>
  <c r="K50" i="32" s="1"/>
  <c r="L50" i="32" s="1"/>
  <c r="I28" i="32"/>
  <c r="K28" i="32" s="1"/>
  <c r="L28" i="32" s="1"/>
  <c r="I15" i="32"/>
  <c r="K15" i="32" s="1"/>
  <c r="L15" i="32" s="1"/>
  <c r="I38" i="32"/>
  <c r="K38" i="32" s="1"/>
  <c r="L38" i="32" s="1"/>
  <c r="J31" i="32"/>
  <c r="H9" i="32"/>
  <c r="I32" i="32"/>
  <c r="H53" i="32"/>
  <c r="K53" i="32" s="1"/>
  <c r="L53" i="32" s="1"/>
  <c r="J10" i="32"/>
  <c r="J9" i="32" s="1"/>
  <c r="H177" i="32" s="1"/>
  <c r="I25" i="32"/>
  <c r="K25" i="32" s="1"/>
  <c r="L25" i="32" s="1"/>
  <c r="I12" i="32"/>
  <c r="K12" i="32" s="1"/>
  <c r="L12" i="32" s="1"/>
  <c r="I34" i="32"/>
  <c r="K34" i="32" s="1"/>
  <c r="L34" i="32" s="1"/>
  <c r="I40" i="32"/>
  <c r="K40" i="32" s="1"/>
  <c r="L40" i="32" s="1"/>
  <c r="I44" i="32"/>
  <c r="K11" i="32"/>
  <c r="I41" i="31"/>
  <c r="K41" i="31" s="1"/>
  <c r="L41" i="31" s="1"/>
  <c r="J42" i="31"/>
  <c r="G147" i="31"/>
  <c r="H147" i="31" s="1"/>
  <c r="I37" i="31"/>
  <c r="K37" i="31" s="1"/>
  <c r="L37" i="31" s="1"/>
  <c r="J31" i="31"/>
  <c r="G161" i="31"/>
  <c r="K11" i="31"/>
  <c r="G104" i="31"/>
  <c r="I14" i="31"/>
  <c r="K14" i="31" s="1"/>
  <c r="L14" i="31" s="1"/>
  <c r="H53" i="31"/>
  <c r="K53" i="31" s="1"/>
  <c r="L53" i="31" s="1"/>
  <c r="J10" i="31"/>
  <c r="J9" i="31" s="1"/>
  <c r="H177" i="31" s="1"/>
  <c r="G175" i="31"/>
  <c r="I44" i="31"/>
  <c r="H105" i="31"/>
  <c r="H104" i="31" s="1"/>
  <c r="K104" i="31" s="1"/>
  <c r="I33" i="31"/>
  <c r="H69" i="31"/>
  <c r="L32" i="31"/>
  <c r="H10" i="31"/>
  <c r="J31" i="30"/>
  <c r="I33" i="30"/>
  <c r="K33" i="30" s="1"/>
  <c r="L33" i="30" s="1"/>
  <c r="I14" i="30"/>
  <c r="K14" i="30" s="1"/>
  <c r="L14" i="30" s="1"/>
  <c r="I20" i="30"/>
  <c r="K20" i="30" s="1"/>
  <c r="L20" i="30" s="1"/>
  <c r="G53" i="30"/>
  <c r="H54" i="30"/>
  <c r="H53" i="30" s="1"/>
  <c r="K53" i="30" s="1"/>
  <c r="L53" i="30" s="1"/>
  <c r="I40" i="30"/>
  <c r="K40" i="30" s="1"/>
  <c r="L40" i="30" s="1"/>
  <c r="H105" i="30"/>
  <c r="I21" i="30"/>
  <c r="K21" i="30" s="1"/>
  <c r="L21" i="30" s="1"/>
  <c r="I16" i="30"/>
  <c r="K16" i="30" s="1"/>
  <c r="L16" i="30" s="1"/>
  <c r="I22" i="30"/>
  <c r="K22" i="30" s="1"/>
  <c r="L22" i="30" s="1"/>
  <c r="J42" i="30"/>
  <c r="I17" i="30"/>
  <c r="K17" i="30" s="1"/>
  <c r="L17" i="30" s="1"/>
  <c r="I23" i="30"/>
  <c r="K23" i="30" s="1"/>
  <c r="L23" i="30" s="1"/>
  <c r="G112" i="30"/>
  <c r="H112" i="30" s="1"/>
  <c r="G133" i="30"/>
  <c r="H133" i="30" s="1"/>
  <c r="H10" i="30"/>
  <c r="I28" i="30"/>
  <c r="K28" i="30" s="1"/>
  <c r="L28" i="30" s="1"/>
  <c r="L11" i="30"/>
  <c r="J10" i="30"/>
  <c r="G154" i="30"/>
  <c r="H154" i="30" s="1"/>
  <c r="I12" i="30"/>
  <c r="K12" i="30" s="1"/>
  <c r="L12" i="30" s="1"/>
  <c r="I46" i="30"/>
  <c r="K46" i="30" s="1"/>
  <c r="L46" i="30" s="1"/>
  <c r="G126" i="30"/>
  <c r="H126" i="30" s="1"/>
  <c r="I32" i="30"/>
  <c r="I44" i="30"/>
  <c r="I28" i="29"/>
  <c r="K28" i="29" s="1"/>
  <c r="L28" i="29" s="1"/>
  <c r="I22" i="29"/>
  <c r="K22" i="29" s="1"/>
  <c r="L22" i="29" s="1"/>
  <c r="J42" i="29"/>
  <c r="H105" i="29"/>
  <c r="K11" i="29"/>
  <c r="J10" i="29"/>
  <c r="I48" i="29"/>
  <c r="K48" i="29" s="1"/>
  <c r="L48" i="29" s="1"/>
  <c r="G119" i="29"/>
  <c r="H119" i="29" s="1"/>
  <c r="J31" i="29"/>
  <c r="I32" i="29"/>
  <c r="I52" i="29"/>
  <c r="K52" i="29" s="1"/>
  <c r="L52" i="29" s="1"/>
  <c r="G140" i="29"/>
  <c r="H140" i="29" s="1"/>
  <c r="I20" i="29"/>
  <c r="K20" i="29" s="1"/>
  <c r="L20" i="29" s="1"/>
  <c r="I26" i="29"/>
  <c r="K26" i="29" s="1"/>
  <c r="L26" i="29" s="1"/>
  <c r="I39" i="29"/>
  <c r="K39" i="29" s="1"/>
  <c r="L39" i="29" s="1"/>
  <c r="H53" i="29"/>
  <c r="K53" i="29" s="1"/>
  <c r="L53" i="29" s="1"/>
  <c r="G126" i="29"/>
  <c r="H126" i="29" s="1"/>
  <c r="I38" i="29"/>
  <c r="K38" i="29" s="1"/>
  <c r="L38" i="29" s="1"/>
  <c r="I44" i="29"/>
  <c r="G53" i="29"/>
  <c r="H10" i="29"/>
  <c r="L11" i="28"/>
  <c r="I24" i="28"/>
  <c r="K24" i="28" s="1"/>
  <c r="L24" i="28" s="1"/>
  <c r="J31" i="28"/>
  <c r="I46" i="28"/>
  <c r="K46" i="28" s="1"/>
  <c r="L46" i="28" s="1"/>
  <c r="G126" i="28"/>
  <c r="H126" i="28" s="1"/>
  <c r="J10" i="28"/>
  <c r="G140" i="28"/>
  <c r="H140" i="28" s="1"/>
  <c r="I12" i="28"/>
  <c r="I33" i="28"/>
  <c r="K33" i="28" s="1"/>
  <c r="L33" i="28" s="1"/>
  <c r="H105" i="28"/>
  <c r="G104" i="28"/>
  <c r="G175" i="28" s="1"/>
  <c r="I30" i="28"/>
  <c r="K30" i="28" s="1"/>
  <c r="L30" i="28" s="1"/>
  <c r="I13" i="28"/>
  <c r="K13" i="28" s="1"/>
  <c r="L13" i="28" s="1"/>
  <c r="I40" i="28"/>
  <c r="K40" i="28" s="1"/>
  <c r="L40" i="28" s="1"/>
  <c r="I14" i="28"/>
  <c r="K14" i="28" s="1"/>
  <c r="L14" i="28" s="1"/>
  <c r="I20" i="28"/>
  <c r="K20" i="28" s="1"/>
  <c r="L20" i="28" s="1"/>
  <c r="I41" i="28"/>
  <c r="K41" i="28" s="1"/>
  <c r="L41" i="28" s="1"/>
  <c r="G133" i="28"/>
  <c r="H133" i="28" s="1"/>
  <c r="G154" i="28"/>
  <c r="H154" i="28" s="1"/>
  <c r="I22" i="28"/>
  <c r="K22" i="28" s="1"/>
  <c r="L22" i="28" s="1"/>
  <c r="I28" i="28"/>
  <c r="K28" i="28" s="1"/>
  <c r="L28" i="28" s="1"/>
  <c r="I50" i="28"/>
  <c r="K50" i="28" s="1"/>
  <c r="L50" i="28" s="1"/>
  <c r="I36" i="28"/>
  <c r="K36" i="28" s="1"/>
  <c r="L36" i="28" s="1"/>
  <c r="I29" i="28"/>
  <c r="K29" i="28" s="1"/>
  <c r="L29" i="28" s="1"/>
  <c r="I45" i="28"/>
  <c r="K45" i="28" s="1"/>
  <c r="L45" i="28" s="1"/>
  <c r="J42" i="28"/>
  <c r="I51" i="28"/>
  <c r="K51" i="28" s="1"/>
  <c r="L51" i="28" s="1"/>
  <c r="G119" i="28"/>
  <c r="H119" i="28" s="1"/>
  <c r="H54" i="28"/>
  <c r="H53" i="28" s="1"/>
  <c r="K53" i="28" s="1"/>
  <c r="L53" i="28" s="1"/>
  <c r="I32" i="28"/>
  <c r="I44" i="28"/>
  <c r="J42" i="27"/>
  <c r="H105" i="27"/>
  <c r="I15" i="27"/>
  <c r="K15" i="27" s="1"/>
  <c r="L15" i="27" s="1"/>
  <c r="I41" i="27"/>
  <c r="K41" i="27" s="1"/>
  <c r="L41" i="27" s="1"/>
  <c r="I22" i="27"/>
  <c r="K22" i="27" s="1"/>
  <c r="L22" i="27" s="1"/>
  <c r="I36" i="27"/>
  <c r="K36" i="27" s="1"/>
  <c r="L36" i="27" s="1"/>
  <c r="G161" i="27"/>
  <c r="I50" i="27"/>
  <c r="K50" i="27" s="1"/>
  <c r="L50" i="27" s="1"/>
  <c r="I45" i="27"/>
  <c r="K45" i="27" s="1"/>
  <c r="L45" i="27" s="1"/>
  <c r="I25" i="27"/>
  <c r="K25" i="27" s="1"/>
  <c r="L25" i="27" s="1"/>
  <c r="I31" i="27"/>
  <c r="K32" i="27"/>
  <c r="J31" i="27"/>
  <c r="I30" i="27"/>
  <c r="K30" i="27" s="1"/>
  <c r="L30" i="27" s="1"/>
  <c r="J10" i="27"/>
  <c r="G154" i="27"/>
  <c r="H154" i="27" s="1"/>
  <c r="I33" i="27"/>
  <c r="K33" i="27" s="1"/>
  <c r="L33" i="27" s="1"/>
  <c r="I39" i="27"/>
  <c r="K39" i="27" s="1"/>
  <c r="L39" i="27" s="1"/>
  <c r="G168" i="27"/>
  <c r="H168" i="27" s="1"/>
  <c r="I47" i="27"/>
  <c r="K47" i="27" s="1"/>
  <c r="L47" i="27" s="1"/>
  <c r="H53" i="27"/>
  <c r="K53" i="27" s="1"/>
  <c r="L53" i="27" s="1"/>
  <c r="G119" i="27"/>
  <c r="H119" i="27" s="1"/>
  <c r="I44" i="27"/>
  <c r="K11" i="27"/>
  <c r="H31" i="27"/>
  <c r="H9" i="27" s="1"/>
  <c r="G105" i="26"/>
  <c r="G140" i="26"/>
  <c r="H140" i="26" s="1"/>
  <c r="I34" i="26"/>
  <c r="K34" i="26" s="1"/>
  <c r="L34" i="26" s="1"/>
  <c r="I12" i="26"/>
  <c r="K12" i="26" s="1"/>
  <c r="L12" i="26" s="1"/>
  <c r="I20" i="26"/>
  <c r="K20" i="26" s="1"/>
  <c r="L20" i="26" s="1"/>
  <c r="I25" i="26"/>
  <c r="K25" i="26" s="1"/>
  <c r="L25" i="26" s="1"/>
  <c r="I14" i="26"/>
  <c r="K14" i="26" s="1"/>
  <c r="L14" i="26" s="1"/>
  <c r="I28" i="26"/>
  <c r="K28" i="26" s="1"/>
  <c r="L28" i="26" s="1"/>
  <c r="H9" i="26"/>
  <c r="J10" i="26"/>
  <c r="J9" i="26" s="1"/>
  <c r="H177" i="26" s="1"/>
  <c r="J42" i="26"/>
  <c r="I39" i="26"/>
  <c r="K39" i="26" s="1"/>
  <c r="L39" i="26" s="1"/>
  <c r="I15" i="26"/>
  <c r="K15" i="26" s="1"/>
  <c r="L15" i="26" s="1"/>
  <c r="I22" i="26"/>
  <c r="K22" i="26" s="1"/>
  <c r="L22" i="26" s="1"/>
  <c r="G119" i="26"/>
  <c r="H119" i="26" s="1"/>
  <c r="I47" i="26"/>
  <c r="K47" i="26" s="1"/>
  <c r="L47" i="26" s="1"/>
  <c r="I23" i="26"/>
  <c r="K23" i="26" s="1"/>
  <c r="L23" i="26" s="1"/>
  <c r="I30" i="26"/>
  <c r="K30" i="26" s="1"/>
  <c r="L30" i="26" s="1"/>
  <c r="I45" i="26"/>
  <c r="K45" i="26" s="1"/>
  <c r="L45" i="26" s="1"/>
  <c r="J31" i="26"/>
  <c r="K32" i="26"/>
  <c r="I44" i="26"/>
  <c r="I11" i="26"/>
  <c r="H69" i="26"/>
  <c r="H53" i="26" s="1"/>
  <c r="K53" i="26" s="1"/>
  <c r="L53" i="26" s="1"/>
  <c r="I33" i="26"/>
  <c r="K33" i="26" s="1"/>
  <c r="L33" i="26" s="1"/>
  <c r="I38" i="25"/>
  <c r="K38" i="25" s="1"/>
  <c r="L38" i="25" s="1"/>
  <c r="I12" i="25"/>
  <c r="K12" i="25" s="1"/>
  <c r="L12" i="25" s="1"/>
  <c r="I52" i="25"/>
  <c r="K52" i="25" s="1"/>
  <c r="L52" i="25" s="1"/>
  <c r="I39" i="25"/>
  <c r="K39" i="25" s="1"/>
  <c r="L39" i="25" s="1"/>
  <c r="I47" i="25"/>
  <c r="K47" i="25" s="1"/>
  <c r="L47" i="25" s="1"/>
  <c r="G126" i="25"/>
  <c r="H126" i="25" s="1"/>
  <c r="J31" i="25"/>
  <c r="H105" i="25"/>
  <c r="H104" i="25" s="1"/>
  <c r="K104" i="25" s="1"/>
  <c r="I14" i="25"/>
  <c r="K14" i="25" s="1"/>
  <c r="L14" i="25" s="1"/>
  <c r="I20" i="25"/>
  <c r="K20" i="25" s="1"/>
  <c r="L20" i="25" s="1"/>
  <c r="J9" i="25"/>
  <c r="H177" i="25" s="1"/>
  <c r="G133" i="25"/>
  <c r="H133" i="25" s="1"/>
  <c r="H175" i="25"/>
  <c r="I22" i="25"/>
  <c r="K22" i="25" s="1"/>
  <c r="L22" i="25" s="1"/>
  <c r="I28" i="25"/>
  <c r="K28" i="25" s="1"/>
  <c r="L28" i="25" s="1"/>
  <c r="J42" i="25"/>
  <c r="I36" i="25"/>
  <c r="K36" i="25" s="1"/>
  <c r="L36" i="25" s="1"/>
  <c r="I44" i="25"/>
  <c r="I51" i="25"/>
  <c r="K51" i="25" s="1"/>
  <c r="L51" i="25" s="1"/>
  <c r="I31" i="25"/>
  <c r="K32" i="25"/>
  <c r="G119" i="25"/>
  <c r="H119" i="25" s="1"/>
  <c r="H53" i="25"/>
  <c r="K53" i="25" s="1"/>
  <c r="L53" i="25" s="1"/>
  <c r="I33" i="25"/>
  <c r="K33" i="25" s="1"/>
  <c r="L33" i="25" s="1"/>
  <c r="H42" i="25"/>
  <c r="H9" i="25" s="1"/>
  <c r="I11" i="25"/>
  <c r="G53" i="25"/>
  <c r="K32" i="33" l="1"/>
  <c r="I31" i="33"/>
  <c r="G175" i="33"/>
  <c r="I42" i="33"/>
  <c r="K44" i="33"/>
  <c r="H9" i="33"/>
  <c r="I10" i="33"/>
  <c r="K11" i="33"/>
  <c r="I31" i="32"/>
  <c r="K32" i="32"/>
  <c r="K10" i="32"/>
  <c r="L11" i="32"/>
  <c r="I42" i="32"/>
  <c r="K44" i="32"/>
  <c r="H104" i="32"/>
  <c r="K104" i="32" s="1"/>
  <c r="G104" i="32"/>
  <c r="G175" i="32" s="1"/>
  <c r="I10" i="32"/>
  <c r="I9" i="32" s="1"/>
  <c r="I42" i="31"/>
  <c r="K44" i="31"/>
  <c r="K10" i="31"/>
  <c r="L11" i="31"/>
  <c r="I10" i="31"/>
  <c r="H175" i="31"/>
  <c r="H9" i="31"/>
  <c r="I31" i="31"/>
  <c r="K33" i="31"/>
  <c r="I42" i="30"/>
  <c r="K44" i="30"/>
  <c r="I31" i="30"/>
  <c r="K32" i="30"/>
  <c r="G104" i="30"/>
  <c r="H104" i="30"/>
  <c r="K104" i="30" s="1"/>
  <c r="I10" i="30"/>
  <c r="I9" i="30" s="1"/>
  <c r="J9" i="30"/>
  <c r="H177" i="30" s="1"/>
  <c r="K10" i="30"/>
  <c r="G175" i="30"/>
  <c r="H9" i="30"/>
  <c r="H175" i="30"/>
  <c r="I31" i="29"/>
  <c r="K32" i="29"/>
  <c r="J9" i="29"/>
  <c r="H177" i="29" s="1"/>
  <c r="H9" i="29"/>
  <c r="K10" i="29"/>
  <c r="L11" i="29"/>
  <c r="I10" i="29"/>
  <c r="H104" i="29"/>
  <c r="K104" i="29" s="1"/>
  <c r="G104" i="29"/>
  <c r="G175" i="29" s="1"/>
  <c r="I42" i="29"/>
  <c r="K44" i="29"/>
  <c r="I31" i="28"/>
  <c r="K32" i="28"/>
  <c r="H104" i="28"/>
  <c r="K104" i="28" s="1"/>
  <c r="K12" i="28"/>
  <c r="I10" i="28"/>
  <c r="I9" i="28" s="1"/>
  <c r="J9" i="28"/>
  <c r="H177" i="28" s="1"/>
  <c r="I42" i="28"/>
  <c r="K44" i="28"/>
  <c r="H175" i="28"/>
  <c r="I10" i="27"/>
  <c r="I42" i="27"/>
  <c r="K44" i="27"/>
  <c r="K10" i="27"/>
  <c r="L11" i="27"/>
  <c r="J9" i="27"/>
  <c r="H177" i="27" s="1"/>
  <c r="H104" i="27"/>
  <c r="G104" i="27"/>
  <c r="G175" i="27" s="1"/>
  <c r="K31" i="27"/>
  <c r="L31" i="27" s="1"/>
  <c r="L32" i="27"/>
  <c r="K31" i="26"/>
  <c r="L32" i="26"/>
  <c r="I31" i="26"/>
  <c r="I10" i="26"/>
  <c r="K11" i="26"/>
  <c r="I42" i="26"/>
  <c r="K44" i="26"/>
  <c r="G104" i="26"/>
  <c r="G175" i="26" s="1"/>
  <c r="H105" i="26"/>
  <c r="H104" i="26" s="1"/>
  <c r="K104" i="26" s="1"/>
  <c r="I10" i="25"/>
  <c r="K11" i="25"/>
  <c r="G104" i="25"/>
  <c r="G175" i="25" s="1"/>
  <c r="K31" i="25"/>
  <c r="L31" i="25" s="1"/>
  <c r="L32" i="25"/>
  <c r="I42" i="25"/>
  <c r="K44" i="25"/>
  <c r="K10" i="33" l="1"/>
  <c r="L11" i="33"/>
  <c r="I9" i="33"/>
  <c r="K42" i="33"/>
  <c r="L42" i="33" s="1"/>
  <c r="L44" i="33"/>
  <c r="K31" i="33"/>
  <c r="L31" i="33" s="1"/>
  <c r="L32" i="33"/>
  <c r="H179" i="32"/>
  <c r="G179" i="32"/>
  <c r="G177" i="32"/>
  <c r="G180" i="32" s="1"/>
  <c r="I175" i="32"/>
  <c r="L10" i="32"/>
  <c r="K42" i="32"/>
  <c r="L42" i="32" s="1"/>
  <c r="L44" i="32"/>
  <c r="H175" i="32"/>
  <c r="L32" i="32"/>
  <c r="K31" i="32"/>
  <c r="L31" i="32" s="1"/>
  <c r="L10" i="31"/>
  <c r="L33" i="31"/>
  <c r="K31" i="31"/>
  <c r="L31" i="31" s="1"/>
  <c r="L44" i="31"/>
  <c r="K42" i="31"/>
  <c r="L42" i="31" s="1"/>
  <c r="I9" i="31"/>
  <c r="L10" i="30"/>
  <c r="G177" i="30"/>
  <c r="G180" i="30" s="1"/>
  <c r="I175" i="30"/>
  <c r="H179" i="30"/>
  <c r="G179" i="30"/>
  <c r="L32" i="30"/>
  <c r="K31" i="30"/>
  <c r="L31" i="30" s="1"/>
  <c r="L44" i="30"/>
  <c r="K42" i="30"/>
  <c r="L42" i="30" s="1"/>
  <c r="I9" i="29"/>
  <c r="L10" i="29"/>
  <c r="H175" i="29"/>
  <c r="L44" i="29"/>
  <c r="K42" i="29"/>
  <c r="L42" i="29" s="1"/>
  <c r="K31" i="29"/>
  <c r="L31" i="29" s="1"/>
  <c r="L32" i="29"/>
  <c r="L44" i="28"/>
  <c r="K42" i="28"/>
  <c r="L42" i="28" s="1"/>
  <c r="G177" i="28"/>
  <c r="G180" i="28" s="1"/>
  <c r="I175" i="28"/>
  <c r="H179" i="28"/>
  <c r="G179" i="28"/>
  <c r="L12" i="28"/>
  <c r="K10" i="28"/>
  <c r="L32" i="28"/>
  <c r="K31" i="28"/>
  <c r="L31" i="28" s="1"/>
  <c r="K104" i="27"/>
  <c r="H175" i="27"/>
  <c r="K42" i="27"/>
  <c r="L42" i="27" s="1"/>
  <c r="L44" i="27"/>
  <c r="L10" i="27"/>
  <c r="K9" i="27"/>
  <c r="I9" i="27"/>
  <c r="K42" i="26"/>
  <c r="L42" i="26" s="1"/>
  <c r="L44" i="26"/>
  <c r="I9" i="26"/>
  <c r="H175" i="26"/>
  <c r="L11" i="26"/>
  <c r="K10" i="26"/>
  <c r="L31" i="26"/>
  <c r="K42" i="25"/>
  <c r="L42" i="25" s="1"/>
  <c r="L44" i="25"/>
  <c r="K10" i="25"/>
  <c r="L11" i="25"/>
  <c r="I9" i="25"/>
  <c r="H179" i="33" l="1"/>
  <c r="G179" i="33"/>
  <c r="G177" i="33"/>
  <c r="G180" i="33" s="1"/>
  <c r="I175" i="33"/>
  <c r="L10" i="33"/>
  <c r="K9" i="33"/>
  <c r="K9" i="32"/>
  <c r="H179" i="31"/>
  <c r="G179" i="31"/>
  <c r="G177" i="31"/>
  <c r="G180" i="31" s="1"/>
  <c r="I175" i="31"/>
  <c r="K9" i="31"/>
  <c r="K9" i="30"/>
  <c r="K9" i="29"/>
  <c r="H179" i="29"/>
  <c r="G179" i="29"/>
  <c r="G177" i="29"/>
  <c r="G180" i="29" s="1"/>
  <c r="I175" i="29"/>
  <c r="K9" i="28"/>
  <c r="L10" i="28"/>
  <c r="H179" i="27"/>
  <c r="G179" i="27"/>
  <c r="G177" i="27"/>
  <c r="G180" i="27" s="1"/>
  <c r="I175" i="27"/>
  <c r="I177" i="27"/>
  <c r="H180" i="27" s="1"/>
  <c r="L9" i="27"/>
  <c r="K175" i="27"/>
  <c r="L10" i="26"/>
  <c r="K9" i="26"/>
  <c r="H179" i="26"/>
  <c r="G179" i="26"/>
  <c r="G177" i="26"/>
  <c r="G180" i="26" s="1"/>
  <c r="I175" i="26"/>
  <c r="H179" i="25"/>
  <c r="G179" i="25"/>
  <c r="G177" i="25"/>
  <c r="G180" i="25" s="1"/>
  <c r="I175" i="25"/>
  <c r="L10" i="25"/>
  <c r="K9" i="25"/>
  <c r="I177" i="33" l="1"/>
  <c r="H180" i="33" s="1"/>
  <c r="L9" i="33"/>
  <c r="K175" i="33"/>
  <c r="I177" i="32"/>
  <c r="H180" i="32" s="1"/>
  <c r="L9" i="32"/>
  <c r="K175" i="32"/>
  <c r="I177" i="31"/>
  <c r="H180" i="31" s="1"/>
  <c r="L9" i="31"/>
  <c r="K175" i="31"/>
  <c r="L9" i="30"/>
  <c r="K175" i="30"/>
  <c r="I177" i="30"/>
  <c r="H180" i="30" s="1"/>
  <c r="I177" i="29"/>
  <c r="H180" i="29" s="1"/>
  <c r="L9" i="29"/>
  <c r="K175" i="29"/>
  <c r="L9" i="28"/>
  <c r="K175" i="28"/>
  <c r="I177" i="28"/>
  <c r="H180" i="28" s="1"/>
  <c r="I177" i="26"/>
  <c r="H180" i="26" s="1"/>
  <c r="L9" i="26"/>
  <c r="K175" i="26"/>
  <c r="I177" i="25"/>
  <c r="H180" i="25" s="1"/>
  <c r="L9" i="25"/>
  <c r="K175" i="25"/>
  <c r="D5" i="1" l="1"/>
  <c r="G14" i="2"/>
  <c r="G107" i="2"/>
  <c r="G108" i="2"/>
  <c r="G109" i="2"/>
  <c r="G106" i="2"/>
  <c r="D22" i="1"/>
  <c r="D177" i="2"/>
  <c r="G44" i="2"/>
  <c r="G45" i="2"/>
  <c r="G46" i="2"/>
  <c r="G47" i="2"/>
  <c r="G48" i="2"/>
  <c r="G49" i="2"/>
  <c r="G50" i="2"/>
  <c r="G51" i="2"/>
  <c r="G52" i="2"/>
  <c r="G33" i="2"/>
  <c r="G34" i="2"/>
  <c r="G35" i="2"/>
  <c r="G36" i="2"/>
  <c r="G37" i="2"/>
  <c r="G38" i="2"/>
  <c r="G39" i="2"/>
  <c r="G40" i="2"/>
  <c r="G4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C13" i="12" l="1"/>
  <c r="C12" i="12"/>
  <c r="C11" i="12"/>
  <c r="C16" i="12" l="1"/>
  <c r="C10" i="12"/>
  <c r="C17" i="12"/>
  <c r="C18" i="12"/>
  <c r="C15" i="12"/>
  <c r="C14" i="12"/>
  <c r="D16" i="12" l="1"/>
  <c r="D15" i="12" l="1"/>
  <c r="D18" i="12"/>
  <c r="D14" i="12"/>
  <c r="D17" i="12"/>
  <c r="D13" i="12"/>
  <c r="D12" i="12"/>
  <c r="D11" i="12"/>
  <c r="D10" i="12"/>
  <c r="C59" i="12" l="1"/>
  <c r="C58" i="12"/>
  <c r="C57" i="12"/>
  <c r="C56" i="12"/>
  <c r="C55" i="12"/>
  <c r="C54" i="12"/>
  <c r="C53" i="12"/>
  <c r="C52" i="12"/>
  <c r="C51" i="12"/>
  <c r="B51" i="12"/>
  <c r="C50" i="12"/>
  <c r="B59" i="12"/>
  <c r="B58" i="12"/>
  <c r="B57" i="12"/>
  <c r="B56" i="12"/>
  <c r="D56" i="12" s="1"/>
  <c r="B55" i="12"/>
  <c r="B54" i="12"/>
  <c r="B53" i="12"/>
  <c r="B52" i="12"/>
  <c r="B64" i="12"/>
  <c r="B50" i="12"/>
  <c r="F145" i="2"/>
  <c r="F173" i="2"/>
  <c r="F166" i="2"/>
  <c r="F159" i="2"/>
  <c r="F152" i="2"/>
  <c r="F174" i="2"/>
  <c r="F167" i="2"/>
  <c r="F160" i="2"/>
  <c r="F153" i="2"/>
  <c r="F146" i="2"/>
  <c r="F139" i="2"/>
  <c r="F138" i="2"/>
  <c r="F132" i="2"/>
  <c r="F131" i="2"/>
  <c r="F125" i="2"/>
  <c r="F124" i="2"/>
  <c r="F118" i="2"/>
  <c r="F117" i="2"/>
  <c r="F111" i="2"/>
  <c r="G111" i="2" s="1"/>
  <c r="F110" i="2"/>
  <c r="G110" i="2" s="1"/>
  <c r="G11" i="2"/>
  <c r="G105" i="2" l="1"/>
  <c r="H105" i="2" s="1"/>
  <c r="D54" i="12"/>
  <c r="D53" i="12"/>
  <c r="D59" i="12"/>
  <c r="D51" i="12"/>
  <c r="D52" i="12"/>
  <c r="D58" i="12"/>
  <c r="D55" i="12"/>
  <c r="D57" i="12"/>
  <c r="D50" i="12"/>
  <c r="J52" i="2" l="1"/>
  <c r="J51" i="2"/>
  <c r="J50" i="2"/>
  <c r="J49" i="2"/>
  <c r="J48" i="2"/>
  <c r="J47" i="2"/>
  <c r="J46" i="2"/>
  <c r="J45" i="2"/>
  <c r="J44" i="2"/>
  <c r="J43" i="2"/>
  <c r="J41" i="2"/>
  <c r="J40" i="2"/>
  <c r="J39" i="2"/>
  <c r="J38" i="2"/>
  <c r="J37" i="2"/>
  <c r="J36" i="2"/>
  <c r="J35" i="2"/>
  <c r="J34" i="2"/>
  <c r="J33" i="2"/>
  <c r="J32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12" i="2"/>
  <c r="J13" i="2"/>
  <c r="J14" i="2"/>
  <c r="J15" i="2"/>
  <c r="J16" i="2"/>
  <c r="J11" i="2"/>
  <c r="J31" i="2" l="1"/>
  <c r="J10" i="2"/>
  <c r="J42" i="2"/>
  <c r="J9" i="2" l="1"/>
  <c r="H177" i="2"/>
  <c r="D24" i="1" s="1"/>
  <c r="G174" i="2" l="1"/>
  <c r="G173" i="2"/>
  <c r="G166" i="2"/>
  <c r="G167" i="2"/>
  <c r="G160" i="2"/>
  <c r="G159" i="2"/>
  <c r="G152" i="2"/>
  <c r="G153" i="2"/>
  <c r="G145" i="2"/>
  <c r="G118" i="2"/>
  <c r="G117" i="2"/>
  <c r="G125" i="2"/>
  <c r="G124" i="2"/>
  <c r="G132" i="2"/>
  <c r="G131" i="2"/>
  <c r="G139" i="2"/>
  <c r="G138" i="2"/>
  <c r="G172" i="2"/>
  <c r="G171" i="2"/>
  <c r="G170" i="2"/>
  <c r="G169" i="2"/>
  <c r="G165" i="2"/>
  <c r="G164" i="2"/>
  <c r="G163" i="2"/>
  <c r="G162" i="2"/>
  <c r="G158" i="2"/>
  <c r="G157" i="2"/>
  <c r="G156" i="2"/>
  <c r="G155" i="2"/>
  <c r="G151" i="2"/>
  <c r="G150" i="2"/>
  <c r="G149" i="2"/>
  <c r="G148" i="2"/>
  <c r="G146" i="2"/>
  <c r="G144" i="2"/>
  <c r="G143" i="2"/>
  <c r="G142" i="2"/>
  <c r="G141" i="2"/>
  <c r="G137" i="2"/>
  <c r="G136" i="2"/>
  <c r="G135" i="2"/>
  <c r="G134" i="2"/>
  <c r="G130" i="2"/>
  <c r="G129" i="2"/>
  <c r="G128" i="2"/>
  <c r="G127" i="2"/>
  <c r="G123" i="2"/>
  <c r="G122" i="2"/>
  <c r="G121" i="2"/>
  <c r="G120" i="2"/>
  <c r="G116" i="2"/>
  <c r="G115" i="2"/>
  <c r="G114" i="2"/>
  <c r="G113" i="2"/>
  <c r="G99" i="2"/>
  <c r="H99" i="2" s="1"/>
  <c r="G94" i="2"/>
  <c r="H94" i="2" s="1"/>
  <c r="G89" i="2"/>
  <c r="H89" i="2" s="1"/>
  <c r="G84" i="2"/>
  <c r="H84" i="2" s="1"/>
  <c r="G79" i="2"/>
  <c r="H79" i="2" s="1"/>
  <c r="G74" i="2"/>
  <c r="H74" i="2" s="1"/>
  <c r="G69" i="2"/>
  <c r="H69" i="2" s="1"/>
  <c r="G64" i="2"/>
  <c r="H64" i="2" s="1"/>
  <c r="G59" i="2"/>
  <c r="H59" i="2" s="1"/>
  <c r="G54" i="2"/>
  <c r="G119" i="2" l="1"/>
  <c r="H119" i="2" s="1"/>
  <c r="G147" i="2"/>
  <c r="H147" i="2" s="1"/>
  <c r="G112" i="2"/>
  <c r="H112" i="2" s="1"/>
  <c r="G140" i="2"/>
  <c r="H140" i="2" s="1"/>
  <c r="G168" i="2"/>
  <c r="H168" i="2" s="1"/>
  <c r="G133" i="2"/>
  <c r="H133" i="2" s="1"/>
  <c r="G161" i="2"/>
  <c r="G126" i="2"/>
  <c r="H126" i="2" s="1"/>
  <c r="G154" i="2"/>
  <c r="H154" i="2" s="1"/>
  <c r="G53" i="2"/>
  <c r="H54" i="2"/>
  <c r="H53" i="2" s="1"/>
  <c r="I9" i="2" l="1"/>
  <c r="H21" i="2"/>
  <c r="I21" i="2" s="1"/>
  <c r="K21" i="2" s="1"/>
  <c r="L21" i="2" s="1"/>
  <c r="H22" i="2"/>
  <c r="I22" i="2" s="1"/>
  <c r="K22" i="2" s="1"/>
  <c r="L22" i="2" s="1"/>
  <c r="H23" i="2"/>
  <c r="I23" i="2" s="1"/>
  <c r="K23" i="2" s="1"/>
  <c r="L23" i="2" s="1"/>
  <c r="H24" i="2"/>
  <c r="I24" i="2" s="1"/>
  <c r="K24" i="2" s="1"/>
  <c r="L24" i="2" s="1"/>
  <c r="H25" i="2"/>
  <c r="I25" i="2" s="1"/>
  <c r="K25" i="2" s="1"/>
  <c r="L25" i="2" s="1"/>
  <c r="H26" i="2"/>
  <c r="I26" i="2" s="1"/>
  <c r="K26" i="2" s="1"/>
  <c r="L26" i="2" s="1"/>
  <c r="H27" i="2"/>
  <c r="I27" i="2" s="1"/>
  <c r="K27" i="2" s="1"/>
  <c r="L27" i="2" s="1"/>
  <c r="H28" i="2"/>
  <c r="I28" i="2" s="1"/>
  <c r="K28" i="2" s="1"/>
  <c r="L28" i="2" s="1"/>
  <c r="H29" i="2"/>
  <c r="I29" i="2" s="1"/>
  <c r="K29" i="2" s="1"/>
  <c r="L29" i="2" s="1"/>
  <c r="H30" i="2"/>
  <c r="I30" i="2" s="1"/>
  <c r="K30" i="2" s="1"/>
  <c r="L30" i="2" s="1"/>
  <c r="I18" i="12"/>
  <c r="H20" i="2"/>
  <c r="I20" i="2" s="1"/>
  <c r="K20" i="2" s="1"/>
  <c r="L20" i="2" s="1"/>
  <c r="H19" i="2"/>
  <c r="I19" i="2" s="1"/>
  <c r="K19" i="2" s="1"/>
  <c r="L19" i="2" s="1"/>
  <c r="H18" i="2"/>
  <c r="I18" i="2" s="1"/>
  <c r="K18" i="2" s="1"/>
  <c r="L18" i="2" s="1"/>
  <c r="H17" i="2"/>
  <c r="I17" i="2" s="1"/>
  <c r="K17" i="2" s="1"/>
  <c r="L17" i="2" s="1"/>
  <c r="H16" i="2"/>
  <c r="I16" i="2" s="1"/>
  <c r="K16" i="2" s="1"/>
  <c r="L16" i="2" s="1"/>
  <c r="H15" i="2"/>
  <c r="I15" i="2" s="1"/>
  <c r="K15" i="2" s="1"/>
  <c r="L15" i="2" s="1"/>
  <c r="H14" i="2"/>
  <c r="I14" i="2" s="1"/>
  <c r="K14" i="2" s="1"/>
  <c r="L14" i="2" s="1"/>
  <c r="H13" i="2"/>
  <c r="I13" i="2" s="1"/>
  <c r="K13" i="2" s="1"/>
  <c r="L13" i="2" s="1"/>
  <c r="H12" i="2"/>
  <c r="I12" i="2" s="1"/>
  <c r="K12" i="2" s="1"/>
  <c r="L12" i="2" s="1"/>
  <c r="H11" i="2"/>
  <c r="I11" i="2" l="1"/>
  <c r="K11" i="2" s="1"/>
  <c r="L11" i="2" s="1"/>
  <c r="H10" i="2"/>
  <c r="H32" i="2"/>
  <c r="I32" i="2" s="1"/>
  <c r="H33" i="2"/>
  <c r="I33" i="2" s="1"/>
  <c r="K33" i="2" s="1"/>
  <c r="L33" i="2" s="1"/>
  <c r="K32" i="2" l="1"/>
  <c r="L32" i="2" s="1"/>
  <c r="C8" i="12" l="1"/>
  <c r="I17" i="12" l="1"/>
  <c r="I16" i="12"/>
  <c r="I15" i="12"/>
  <c r="I14" i="12"/>
  <c r="I13" i="12"/>
  <c r="I12" i="12"/>
  <c r="I11" i="12"/>
  <c r="I10" i="12"/>
  <c r="I9" i="12"/>
  <c r="H18" i="12"/>
  <c r="H17" i="12"/>
  <c r="H16" i="12"/>
  <c r="H15" i="12"/>
  <c r="H14" i="12"/>
  <c r="H13" i="12"/>
  <c r="H12" i="12"/>
  <c r="H11" i="12"/>
  <c r="H10" i="12"/>
  <c r="H9" i="12"/>
  <c r="I4" i="12" l="1"/>
  <c r="B37" i="1" s="1"/>
  <c r="I5" i="12"/>
  <c r="B39" i="1" s="1"/>
  <c r="I6" i="12"/>
  <c r="B41" i="1" s="1"/>
  <c r="I3" i="12"/>
  <c r="B35" i="1" s="1"/>
  <c r="B13" i="12" l="1"/>
  <c r="B11" i="12"/>
  <c r="B10" i="12"/>
  <c r="B9" i="12"/>
  <c r="B18" i="12"/>
  <c r="B17" i="12"/>
  <c r="B16" i="12"/>
  <c r="B15" i="12"/>
  <c r="B14" i="12"/>
  <c r="B12" i="12"/>
  <c r="C5" i="12" l="1"/>
  <c r="C39" i="1" s="1"/>
  <c r="D5" i="12" l="1"/>
  <c r="D39" i="1" s="1"/>
  <c r="B5" i="1" l="1"/>
  <c r="C5" i="1"/>
  <c r="H52" i="2" l="1"/>
  <c r="I52" i="2" s="1"/>
  <c r="K52" i="2" s="1"/>
  <c r="L52" i="2" s="1"/>
  <c r="H51" i="2"/>
  <c r="I51" i="2" s="1"/>
  <c r="K51" i="2" s="1"/>
  <c r="L51" i="2" s="1"/>
  <c r="H50" i="2"/>
  <c r="I50" i="2" s="1"/>
  <c r="K50" i="2" s="1"/>
  <c r="L50" i="2" s="1"/>
  <c r="H49" i="2"/>
  <c r="I49" i="2" s="1"/>
  <c r="K49" i="2" s="1"/>
  <c r="L49" i="2" s="1"/>
  <c r="H48" i="2"/>
  <c r="I48" i="2" s="1"/>
  <c r="K48" i="2" s="1"/>
  <c r="L48" i="2" s="1"/>
  <c r="H47" i="2"/>
  <c r="I47" i="2" s="1"/>
  <c r="K47" i="2" s="1"/>
  <c r="L47" i="2" s="1"/>
  <c r="H46" i="2"/>
  <c r="I46" i="2" s="1"/>
  <c r="K46" i="2" s="1"/>
  <c r="L46" i="2" s="1"/>
  <c r="H45" i="2"/>
  <c r="I45" i="2" s="1"/>
  <c r="K45" i="2" s="1"/>
  <c r="L45" i="2" s="1"/>
  <c r="H44" i="2"/>
  <c r="I44" i="2" s="1"/>
  <c r="K44" i="2" s="1"/>
  <c r="L44" i="2" s="1"/>
  <c r="H41" i="2"/>
  <c r="I41" i="2" s="1"/>
  <c r="K41" i="2" s="1"/>
  <c r="L41" i="2" s="1"/>
  <c r="H40" i="2"/>
  <c r="I40" i="2" s="1"/>
  <c r="K40" i="2" s="1"/>
  <c r="L40" i="2" s="1"/>
  <c r="H39" i="2"/>
  <c r="I39" i="2" s="1"/>
  <c r="K39" i="2" s="1"/>
  <c r="L39" i="2" s="1"/>
  <c r="H38" i="2"/>
  <c r="I38" i="2" s="1"/>
  <c r="K38" i="2" s="1"/>
  <c r="L38" i="2" s="1"/>
  <c r="H37" i="2"/>
  <c r="I37" i="2" s="1"/>
  <c r="K37" i="2" s="1"/>
  <c r="L37" i="2" s="1"/>
  <c r="H36" i="2"/>
  <c r="I36" i="2" s="1"/>
  <c r="K36" i="2" s="1"/>
  <c r="L36" i="2" s="1"/>
  <c r="H35" i="2"/>
  <c r="I35" i="2" s="1"/>
  <c r="K35" i="2" s="1"/>
  <c r="L35" i="2" s="1"/>
  <c r="H34" i="2"/>
  <c r="I34" i="2" s="1"/>
  <c r="K34" i="2" l="1"/>
  <c r="L34" i="2" s="1"/>
  <c r="I31" i="2"/>
  <c r="K43" i="2"/>
  <c r="L43" i="2" s="1"/>
  <c r="I42" i="2"/>
  <c r="H42" i="2"/>
  <c r="H31" i="2"/>
  <c r="H9" i="2" s="1"/>
  <c r="K31" i="2" l="1"/>
  <c r="K42" i="2"/>
  <c r="C29" i="1"/>
  <c r="L31" i="2" l="1"/>
  <c r="L42" i="2"/>
  <c r="D6" i="12" l="1"/>
  <c r="D41" i="1" s="1"/>
  <c r="C6" i="12"/>
  <c r="C41" i="1" s="1"/>
  <c r="D4" i="12" l="1"/>
  <c r="D37" i="1" s="1"/>
  <c r="K10" i="2" l="1"/>
  <c r="I10" i="2"/>
  <c r="L10" i="2" l="1"/>
  <c r="D20" i="1"/>
  <c r="D26" i="1" s="1"/>
  <c r="G177" i="2" l="1"/>
  <c r="C24" i="1" s="1"/>
  <c r="H179" i="2"/>
  <c r="G179" i="2"/>
  <c r="E5" i="1"/>
  <c r="E7" i="1" s="1"/>
  <c r="I175" i="2"/>
  <c r="C28" i="1"/>
  <c r="G180" i="2" l="1"/>
  <c r="C9" i="12" s="1"/>
  <c r="C3" i="12" s="1"/>
  <c r="C35" i="1" s="1"/>
  <c r="C4" i="12"/>
  <c r="C37" i="1" s="1"/>
  <c r="C44" i="1" l="1"/>
  <c r="C40" i="1" s="1"/>
  <c r="C42" i="1" l="1"/>
  <c r="C36" i="1"/>
  <c r="C38" i="1"/>
  <c r="C43" i="1" l="1"/>
  <c r="H104" i="2"/>
  <c r="G104" i="2"/>
  <c r="G175" i="2" s="1"/>
  <c r="K9" i="2" l="1"/>
  <c r="H175" i="2"/>
  <c r="C20" i="1"/>
  <c r="E31" i="1" s="1"/>
  <c r="L9" i="2"/>
  <c r="E20" i="1"/>
  <c r="C26" i="1" l="1"/>
  <c r="E30" i="1" s="1"/>
  <c r="I177" i="2"/>
  <c r="E24" i="1" s="1"/>
  <c r="F5" i="1"/>
  <c r="F7" i="1" s="1"/>
  <c r="K175" i="2"/>
  <c r="D29" i="1" l="1"/>
  <c r="D28" i="1"/>
  <c r="E26" i="1"/>
  <c r="H180" i="2"/>
  <c r="D9" i="12" s="1"/>
  <c r="D3" i="12" s="1"/>
  <c r="D35" i="1" s="1"/>
  <c r="D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A68C41E5-ED5B-4849-82B6-B44E8A1C4D9B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16D0A535-4F94-40F4-9838-551DA7AECF01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A4887606-BE7E-4C17-A956-98C6864744ED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D6E3B19F-E66C-4732-BE82-1632C75702B5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2E784F92-769C-49D6-9C62-26FE919976D1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619B2BB8-7363-4222-9E83-50862E285199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CEF07F79-70E7-4A5C-8C2C-EF8AD79819DD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8552F1ED-CE54-416A-BEAE-A3C1B3F4F69E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DAA749E4-6CFC-487E-9DC7-CE271026C27D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C140B9ED-9389-4E02-B579-4C2166BE923D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DB633892-2881-4600-BB3C-D08677716AE3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8AE55415-077F-48F0-BC51-7550FC523499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4645CFF5-0EB8-435B-AF8A-6D4A6E5BC03B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63BAE6A6-2C2D-478D-A76F-FB35AD945423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31298A7C-0CC9-461A-8A74-27515537B98E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98610E3A-613F-44D6-9AFF-1A91BFFB53BD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59B4AA0C-D5DC-4F39-9958-18F4A10B472D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7F5AA4F6-A0CC-4E6D-88A6-B0C6DF22F434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9137C03C-E69B-49A2-84E9-1AE50EE20C08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2D13A97D-59D2-4266-BFBD-51A648F5AB2D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E1A11795-67D8-44D2-B650-172481673932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443BE5F4-FD38-4CBA-8651-3F309D74F46C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F19AB05E-10BC-43F9-A04B-0494A06B641F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40091B99-CA84-4ECD-83FF-62E36FB5C6C1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8A9F014D-E347-4E42-8A23-05017B3962D4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7D43C058-AEF5-4B11-A06B-F4329CAADEF9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DABF555B-67A9-4894-902F-83735818E592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F812B605-D277-4D6C-BB5A-A89170861E8E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069B6C5B-FBF2-4590-BA6C-435F548ACE10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D0A46FAC-9070-4F6A-8F09-D53B212B071C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B88C3E89-C21C-488F-8BF4-23341A3A83BD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DC2BDD51-B883-46AC-84EF-ACFC157C9022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391D1C77-9E72-4CE5-8F8D-9D1A82AEA636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B58AE5CE-F02E-4A74-AAB0-276AF9185402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2A943B0E-6B7E-43D9-847D-758C71DC3451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628464E1-8A14-4A18-A6D5-E5D27C410547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12AEFE60-9411-427D-87B0-E2E6CCCD63EE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7D435251-5721-412F-AE9F-641B3C572C9D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BFAF37E0-0941-44C3-ADD6-10DD7D0B3E8F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1012B071-37F6-4991-A1B7-90A5DC542425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788E6FA8-DCE6-4ADF-BBC2-C39BD37A99C6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90B88B46-5447-412A-A4B9-8AEF1D972F92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105294BC-3BDD-4662-8537-A339BA8402D4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8C7F003F-14EE-4D8F-BEF1-223591958319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F3E81A61-37A2-4035-859F-183B183A2193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A6E16CC0-902D-46C4-B062-3232A2844631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C29670E2-68D4-47FE-B23F-580EDA02042D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F4B08317-353E-4CF2-8C83-0E9BE13B74D3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AA503804-ACB5-449B-8F42-429DB7C1FE8C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5907295B-7F14-4CC4-A48B-2842D0FE2C42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61BA0167-BFA2-4A49-A0A4-C176E4D400F4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83B7C6F6-1204-4736-A01F-D3C0FCE06190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CD860CC6-0D3C-4493-8726-09AE1F57F9F0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62B2D5CE-B85C-45BB-81A9-16A5D7A090E1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835A3003-D6F6-47E4-8A69-C42A82D91E7F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AD7B8AB1-FBC8-4F2E-BB65-5724AB672991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9B498AA4-E10B-43B9-BF8A-2173F89D012F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641F1197-443C-4907-AD15-77126F5D585D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75" authorId="0" shapeId="0" xr:uid="{83B166C9-1C70-4881-9740-A2C23855E437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75" authorId="0" shapeId="0" xr:uid="{213EDADA-F562-4E4F-B92B-1D9F9E5A8EC6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<sst xmlns="http://schemas.openxmlformats.org/spreadsheetml/2006/main" count="2496" uniqueCount="187">
  <si>
    <t>Nr.</t>
  </si>
  <si>
    <t>Poveiklės pavadinimas</t>
  </si>
  <si>
    <t>Poveiklės matavimo vnt.</t>
  </si>
  <si>
    <t>Poveiklės siektina reikšmė</t>
  </si>
  <si>
    <t>Tiesioginių išlaidų suma, Eur</t>
  </si>
  <si>
    <t>Prašomas finansavimas, Eur</t>
  </si>
  <si>
    <t>Iš viso:</t>
  </si>
  <si>
    <t>2 lentelė: MTEP veiklų išlaidos pagal išlaidų rūšis</t>
  </si>
  <si>
    <t>Išlaidų pavadinimas</t>
  </si>
  <si>
    <t>Iš jos tinkamo finansuoti PVM suma, Eur</t>
  </si>
  <si>
    <t>1</t>
  </si>
  <si>
    <t>Įranga, įrenginiai ir kitas turtas</t>
  </si>
  <si>
    <t>2</t>
  </si>
  <si>
    <t>MTEP paslaugos</t>
  </si>
  <si>
    <t>3</t>
  </si>
  <si>
    <t>4</t>
  </si>
  <si>
    <t>Medžiagos, mažavertis inventorius, atsargos ir pan. produktai, priskirtini trumpalaikiam turtui ir tiesiogiai susiję su MTEP veikla</t>
  </si>
  <si>
    <t>5</t>
  </si>
  <si>
    <t>6</t>
  </si>
  <si>
    <t>Projektą vykdančio personalo darbo užmokestis ir išlaidos su darbo santykiais susijusiems darbdavio įsipareigojimams</t>
  </si>
  <si>
    <t>7</t>
  </si>
  <si>
    <t>8</t>
  </si>
  <si>
    <t>Iš viso TIESIOGINIŲ išlaidų:</t>
  </si>
  <si>
    <t>9</t>
  </si>
  <si>
    <t>PROJEKTO BIUDŽETAS (tiesioginės+netiesioginės):</t>
  </si>
  <si>
    <t>1 išlaidų eilutės suma ir procentinė dalis</t>
  </si>
  <si>
    <t>3 išlaidų eilutės suma ir procentinė dalis</t>
  </si>
  <si>
    <t>3 lentelė: MTEP veiklų išlaidų paskirstymas partneriams</t>
  </si>
  <si>
    <t>Pareiškėjo / partnerio (-ių) išlaidos, Eur</t>
  </si>
  <si>
    <t>Tinkamų (tiesioginių ir netiesioginių) finansuoti išlaidų suma, Eur</t>
  </si>
  <si>
    <t>Procentinė tinkamų finansuoti išlaidų dalis, proc.</t>
  </si>
  <si>
    <t>Iš viso, proc.</t>
  </si>
  <si>
    <t>Iš viso, Eur:</t>
  </si>
  <si>
    <t>MTEP veiklos tipas:</t>
  </si>
  <si>
    <t>Projekto poveiklės Nr.:</t>
  </si>
  <si>
    <t>Poveiklės pavadinimas:</t>
  </si>
  <si>
    <t>Matavimo vienetas (pvz.: vnt., kompl. ir pan.):</t>
  </si>
  <si>
    <t>10</t>
  </si>
  <si>
    <t>Siektina reikšmė:</t>
  </si>
  <si>
    <t>Juridinio asmens, atsakingo už poveiklės reikšmės siekimą, pavadinimas:</t>
  </si>
  <si>
    <t>Pareiškėjas/partneris (pasirinkti):</t>
  </si>
  <si>
    <t>Partneris Nr. 1</t>
  </si>
  <si>
    <t>Finansavimo intensyvumas:</t>
  </si>
  <si>
    <t>Matavimo vnt.</t>
  </si>
  <si>
    <t>Kiekis</t>
  </si>
  <si>
    <t>Vieneto kaina be PVM, Eur</t>
  </si>
  <si>
    <t>Tinkamų finansuoti išlaidų suma be PVM, Eur</t>
  </si>
  <si>
    <t>Tiesioginių tinkamų finansuoti išlaidų suma, Eur</t>
  </si>
  <si>
    <t>Finansavimo proc.</t>
  </si>
  <si>
    <t>Išlaidų pagrindimo dokumentų pavadinimas, data ir Nr.</t>
  </si>
  <si>
    <t>Iš viso tiesioginių išlaidų: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</si>
  <si>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</si>
  <si>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</si>
  <si>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</si>
  <si>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</si>
  <si>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</si>
  <si>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</si>
  <si>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</si>
  <si>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</si>
  <si>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</si>
  <si>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</si>
  <si>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</si>
  <si>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</si>
  <si>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</si>
  <si>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</si>
  <si>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</si>
  <si>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</si>
  <si>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</si>
  <si>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</si>
  <si>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</si>
  <si>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</si>
  <si>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</si>
  <si>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</si>
  <si>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</si>
  <si>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</si>
  <si>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</si>
  <si>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</si>
  <si>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</si>
  <si>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</si>
  <si>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</si>
  <si>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</si>
  <si>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</si>
  <si>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</si>
  <si>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</si>
  <si>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</si>
  <si>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</si>
  <si>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</si>
  <si>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</si>
  <si>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</si>
  <si>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</si>
  <si>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</si>
  <si>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</si>
  <si>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</si>
  <si>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</si>
  <si>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</si>
  <si>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</si>
  <si>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</si>
  <si>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</si>
  <si>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</si>
  <si>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</si>
  <si>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</si>
  <si>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</si>
  <si>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</si>
  <si>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</si>
  <si>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</si>
  <si>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</si>
  <si>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</si>
  <si>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</si>
  <si>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</si>
  <si>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</si>
  <si>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</si>
  <si>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Pareigybės projekte pavadinimas</t>
  </si>
  <si>
    <t>Darbuotojo vardas pavardė</t>
  </si>
  <si>
    <t>val.</t>
  </si>
  <si>
    <t>Iš viso komandiruotei</t>
  </si>
  <si>
    <t>Dienpinigiai</t>
  </si>
  <si>
    <t>Gyvenamojo ploto nuoma</t>
  </si>
  <si>
    <t>Kelionės išlaidos</t>
  </si>
  <si>
    <t>Dalyvavimo mokestis</t>
  </si>
  <si>
    <t>FĮ 056-03</t>
  </si>
  <si>
    <t>FĮ-056-01</t>
  </si>
  <si>
    <t>FĮ 057-02</t>
  </si>
  <si>
    <t>FĮ-057-01</t>
  </si>
  <si>
    <t>Komandiruotės pavadinimas, vieta, trukmė dienomis, vykstančių asmenų skaičius</t>
  </si>
  <si>
    <t>Iš viso TIESIOGINIŲ projekto išlaidų:</t>
  </si>
  <si>
    <t>Netiesioginių išlaidų norma  nurodoma lape „Suvestinė“</t>
  </si>
  <si>
    <t>PAFT 172.1 papunktyje nurodyta fiksuotoji norma</t>
  </si>
  <si>
    <t>Iš viso tinkamų (tiesioginės+netiesioginės) finansuoti išlaidų:</t>
  </si>
  <si>
    <t>Vykdytojo tipas</t>
  </si>
  <si>
    <t>Tinkamos finansuoti išlaidos</t>
  </si>
  <si>
    <t>Prašomas finansavimas (tiesioginės+netiesioginės)</t>
  </si>
  <si>
    <t>Juridinis asmuo</t>
  </si>
  <si>
    <t>Pareiškėjas</t>
  </si>
  <si>
    <t>Partneris Nr. 2</t>
  </si>
  <si>
    <t>Partneris Nr. 3</t>
  </si>
  <si>
    <t>Veiklos Nr.</t>
  </si>
  <si>
    <t>Taikomieji moksliniai tyrimai</t>
  </si>
  <si>
    <t>Eksperimentinė plėtra</t>
  </si>
  <si>
    <t>nepriklausomi MTEP (neekonominė veikla)</t>
  </si>
  <si>
    <t>Eur</t>
  </si>
  <si>
    <t>FĮ-056-02</t>
  </si>
  <si>
    <t>FĮ-057-02</t>
  </si>
  <si>
    <t>FĮ-056-03</t>
  </si>
  <si>
    <t>FĮ-057-03</t>
  </si>
  <si>
    <t>FĮ-056-04</t>
  </si>
  <si>
    <t>FĮ-057-04</t>
  </si>
  <si>
    <t>FĮ-056-05</t>
  </si>
  <si>
    <t>FĮ-057-05</t>
  </si>
  <si>
    <t>FĮ-056-06</t>
  </si>
  <si>
    <t>FĮ-057-06</t>
  </si>
  <si>
    <t>FĮ-056-07</t>
  </si>
  <si>
    <t>FĮ-057-07</t>
  </si>
  <si>
    <t>FĮ-056-08</t>
  </si>
  <si>
    <t>FĮ-057-08</t>
  </si>
  <si>
    <t>FĮ-056-09</t>
  </si>
  <si>
    <t>FĮ-057-09</t>
  </si>
  <si>
    <t>FĮ-057-10</t>
  </si>
  <si>
    <t>FĮ-057-11</t>
  </si>
  <si>
    <t>FĮ-057-12</t>
  </si>
  <si>
    <t>Sheet 1</t>
  </si>
  <si>
    <t>Sheet 2</t>
  </si>
  <si>
    <t>Sheet 3</t>
  </si>
  <si>
    <t>Sheet 4</t>
  </si>
  <si>
    <t>Sheet 5</t>
  </si>
  <si>
    <t>Sheet 6</t>
  </si>
  <si>
    <t>Sheet 7</t>
  </si>
  <si>
    <t>Sheet 8</t>
  </si>
  <si>
    <t>Sheet 9</t>
  </si>
  <si>
    <t>Sheet 10</t>
  </si>
  <si>
    <t>Sheet 11</t>
  </si>
  <si>
    <t>Sheet 12</t>
  </si>
  <si>
    <t>Sheet 13</t>
  </si>
  <si>
    <t>Sheet 14</t>
  </si>
  <si>
    <t>vnt</t>
  </si>
  <si>
    <t>LMT - 1,5%</t>
  </si>
  <si>
    <t>Netiesioginių išlaidų pasiskirstymas</t>
  </si>
  <si>
    <t>Įranga, įrenginiai ir kitas turtas (MTEP infrastruktūrai priskirtinų įrengimų, įrangos, prietaisų, įrankių ir įrenginių įsigijimas; su MTEP infrastruktūra ar jos panaudojimu susijusių patentų, licencijų, programinės įrangos įsigijimas (išskyrus esamos programinės įrangos atnaujinimą).</t>
  </si>
  <si>
    <t>Projektą vykdančio personalo ir užsienio tyrėjų  komandiruočių išlaidos</t>
  </si>
  <si>
    <t>MSI - 5,5%</t>
  </si>
  <si>
    <t>Projektą vykdančio personalo ir užsienio tyrėjų komandiruočių išlaidos</t>
  </si>
  <si>
    <t>„Pažangos priemonės Nr. 12-003-03-06-01 “Gerinti mokslo ir studijų aplinką“ veiklos „Tyrėjų karjeros patrauklumo didinimas ir protų cirkuliacijos skatinimas - Mano pirmoji tyrimų komanda“ įgyvendinimo aprašo
2 priedas</t>
  </si>
  <si>
    <t xml:space="preserve"> MPK tyrimo biudžeto forma</t>
  </si>
  <si>
    <r>
      <t xml:space="preserve">Pasirinkite netiesioginių išlaidų normą
</t>
    </r>
    <r>
      <rPr>
        <sz val="11"/>
        <color theme="1"/>
        <rFont val="Times New Roman"/>
        <family val="1"/>
      </rPr>
      <t>(0 proc. arba 7 proc.)</t>
    </r>
  </si>
  <si>
    <r>
      <rPr>
        <b/>
        <sz val="11"/>
        <rFont val="Times New Roman"/>
        <family val="1"/>
      </rPr>
      <t>NETIESIOGINĖS</t>
    </r>
    <r>
      <rPr>
        <sz val="11"/>
        <rFont val="Times New Roman"/>
        <family val="1"/>
      </rPr>
      <t xml:space="preserve"> išlaidos pagal fiksuotąją projekto išlaidų normą</t>
    </r>
  </si>
  <si>
    <r>
      <t xml:space="preserve">Vieneto kaina su PVM, Eur, </t>
    </r>
    <r>
      <rPr>
        <b/>
        <sz val="11"/>
        <color rgb="FFFF0000"/>
        <rFont val="Times New Roman"/>
        <family val="1"/>
      </rPr>
      <t>jei prašoma PVM finansavimo</t>
    </r>
  </si>
  <si>
    <r>
      <t xml:space="preserve">Tinkamo finansuoti PVM suma, Eur, </t>
    </r>
    <r>
      <rPr>
        <sz val="11"/>
        <color rgb="FFFF0000"/>
        <rFont val="Times New Roman"/>
        <family val="1"/>
      </rPr>
      <t>jei prašoma PVM finansavimo</t>
    </r>
  </si>
  <si>
    <t>NETIESIOGINĖS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</si>
</sst>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9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4" fillId="6" borderId="0" xfId="0" applyFont="1" applyFill="1"/>
    <xf numFmtId="0" fontId="4" fillId="6" borderId="0" xfId="0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9" fontId="3" fillId="0" borderId="0" xfId="0" applyNumberFormat="1" applyFont="1"/>
    <xf numFmtId="0" fontId="9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1" fillId="4" borderId="7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left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49" fontId="10" fillId="2" borderId="4" xfId="0" applyNumberFormat="1" applyFont="1" applyFill="1" applyBorder="1" applyAlignment="1" applyProtection="1">
      <alignment horizontal="center" vertical="center"/>
      <protection hidden="1"/>
    </xf>
    <xf numFmtId="4" fontId="10" fillId="0" borderId="4" xfId="0" applyNumberFormat="1" applyFont="1" applyBorder="1" applyAlignment="1" applyProtection="1">
      <alignment horizontal="center" vertical="center"/>
      <protection hidden="1"/>
    </xf>
    <xf numFmtId="4" fontId="10" fillId="2" borderId="0" xfId="0" applyNumberFormat="1" applyFont="1" applyFill="1" applyProtection="1">
      <protection hidden="1"/>
    </xf>
    <xf numFmtId="49" fontId="10" fillId="2" borderId="4" xfId="0" applyNumberFormat="1" applyFont="1" applyFill="1" applyBorder="1" applyAlignment="1" applyProtection="1">
      <alignment horizontal="left" vertical="center"/>
      <protection hidden="1"/>
    </xf>
    <xf numFmtId="49" fontId="11" fillId="4" borderId="6" xfId="0" applyNumberFormat="1" applyFont="1" applyFill="1" applyBorder="1" applyAlignment="1" applyProtection="1">
      <alignment horizontal="center" vertical="center"/>
      <protection hidden="1"/>
    </xf>
    <xf numFmtId="4" fontId="11" fillId="4" borderId="4" xfId="0" applyNumberFormat="1" applyFont="1" applyFill="1" applyBorder="1" applyAlignment="1" applyProtection="1">
      <alignment horizontal="center" vertical="center"/>
      <protection hidden="1"/>
    </xf>
    <xf numFmtId="49" fontId="11" fillId="2" borderId="0" xfId="0" applyNumberFormat="1" applyFont="1" applyFill="1" applyAlignment="1" applyProtection="1">
      <alignment horizontal="right" vertical="center"/>
      <protection hidden="1"/>
    </xf>
    <xf numFmtId="49" fontId="11" fillId="2" borderId="0" xfId="0" applyNumberFormat="1" applyFont="1" applyFill="1" applyAlignment="1" applyProtection="1">
      <alignment horizontal="center" vertical="center"/>
      <protection hidden="1"/>
    </xf>
    <xf numFmtId="4" fontId="11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49" fontId="10" fillId="0" borderId="4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 wrapText="1"/>
      <protection hidden="1"/>
    </xf>
    <xf numFmtId="0" fontId="13" fillId="2" borderId="0" xfId="0" applyFont="1" applyFill="1" applyProtection="1">
      <protection hidden="1"/>
    </xf>
    <xf numFmtId="4" fontId="10" fillId="2" borderId="4" xfId="0" applyNumberFormat="1" applyFont="1" applyFill="1" applyBorder="1" applyAlignment="1" applyProtection="1">
      <alignment horizontal="center" vertical="center"/>
      <protection hidden="1"/>
    </xf>
    <xf numFmtId="49" fontId="10" fillId="0" borderId="4" xfId="0" applyNumberFormat="1" applyFont="1" applyBorder="1" applyAlignment="1" applyProtection="1">
      <alignment vertical="center" wrapText="1"/>
      <protection hidden="1"/>
    </xf>
    <xf numFmtId="49" fontId="10" fillId="0" borderId="5" xfId="0" applyNumberFormat="1" applyFont="1" applyBorder="1" applyAlignment="1" applyProtection="1">
      <alignment horizontal="center" vertical="center"/>
      <protection hidden="1"/>
    </xf>
    <xf numFmtId="49" fontId="11" fillId="2" borderId="5" xfId="0" applyNumberFormat="1" applyFont="1" applyFill="1" applyBorder="1" applyAlignment="1" applyProtection="1">
      <alignment horizontal="right" vertical="center"/>
      <protection hidden="1"/>
    </xf>
    <xf numFmtId="49" fontId="11" fillId="2" borderId="2" xfId="0" applyNumberFormat="1" applyFont="1" applyFill="1" applyBorder="1" applyAlignment="1" applyProtection="1">
      <alignment horizontal="right" vertical="center"/>
      <protection hidden="1"/>
    </xf>
    <xf numFmtId="4" fontId="11" fillId="2" borderId="2" xfId="0" applyNumberFormat="1" applyFont="1" applyFill="1" applyBorder="1" applyAlignment="1" applyProtection="1">
      <alignment horizontal="center" vertical="center"/>
      <protection hidden="1"/>
    </xf>
    <xf numFmtId="4" fontId="11" fillId="2" borderId="3" xfId="0" applyNumberFormat="1" applyFont="1" applyFill="1" applyBorder="1" applyAlignment="1" applyProtection="1">
      <alignment horizontal="center" vertical="center"/>
      <protection hidden="1"/>
    </xf>
    <xf numFmtId="49" fontId="11" fillId="2" borderId="2" xfId="0" applyNumberFormat="1" applyFont="1" applyFill="1" applyBorder="1" applyAlignment="1" applyProtection="1">
      <alignment horizontal="right" vertical="center" wrapText="1"/>
      <protection hidden="1"/>
    </xf>
    <xf numFmtId="10" fontId="11" fillId="3" borderId="4" xfId="0" applyNumberFormat="1" applyFont="1" applyFill="1" applyBorder="1" applyAlignment="1" applyProtection="1">
      <alignment horizontal="center" vertical="center"/>
      <protection hidden="1"/>
    </xf>
    <xf numFmtId="4" fontId="9" fillId="2" borderId="11" xfId="0" applyNumberFormat="1" applyFont="1" applyFill="1" applyBorder="1" applyAlignment="1" applyProtection="1">
      <alignment horizontal="left" vertical="center"/>
      <protection hidden="1"/>
    </xf>
    <xf numFmtId="4" fontId="11" fillId="2" borderId="1" xfId="0" applyNumberFormat="1" applyFont="1" applyFill="1" applyBorder="1" applyAlignment="1" applyProtection="1">
      <alignment horizontal="center" vertical="center"/>
      <protection hidden="1"/>
    </xf>
    <xf numFmtId="49" fontId="13" fillId="2" borderId="4" xfId="0" applyNumberFormat="1" applyFont="1" applyFill="1" applyBorder="1" applyAlignment="1" applyProtection="1">
      <alignment vertical="center" wrapText="1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64" fontId="10" fillId="0" borderId="4" xfId="0" applyNumberFormat="1" applyFont="1" applyBorder="1" applyAlignment="1" applyProtection="1">
      <alignment horizontal="center" vertical="center"/>
      <protection hidden="1"/>
    </xf>
    <xf numFmtId="10" fontId="10" fillId="0" borderId="4" xfId="0" applyNumberFormat="1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10" fontId="10" fillId="2" borderId="4" xfId="1" applyNumberFormat="1" applyFont="1" applyFill="1" applyBorder="1" applyAlignment="1" applyProtection="1">
      <alignment horizontal="center" vertical="center"/>
      <protection hidden="1"/>
    </xf>
    <xf numFmtId="10" fontId="10" fillId="2" borderId="4" xfId="0" applyNumberFormat="1" applyFont="1" applyFill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1" fillId="0" borderId="4" xfId="0" applyFont="1" applyBorder="1" applyAlignment="1" applyProtection="1">
      <alignment vertical="center" wrapText="1"/>
      <protection hidden="1"/>
    </xf>
    <xf numFmtId="4" fontId="11" fillId="2" borderId="4" xfId="0" applyNumberFormat="1" applyFont="1" applyFill="1" applyBorder="1" applyAlignment="1" applyProtection="1">
      <alignment horizontal="center" vertical="center"/>
      <protection hidden="1"/>
    </xf>
    <xf numFmtId="4" fontId="13" fillId="2" borderId="0" xfId="0" applyNumberFormat="1" applyFont="1" applyFill="1" applyProtection="1">
      <protection hidden="1"/>
    </xf>
    <xf numFmtId="10" fontId="10" fillId="2" borderId="4" xfId="0" applyNumberFormat="1" applyFont="1" applyFill="1" applyBorder="1" applyAlignment="1" applyProtection="1">
      <alignment horizontal="center" vertical="center"/>
      <protection hidden="1"/>
    </xf>
    <xf numFmtId="10" fontId="10" fillId="2" borderId="7" xfId="0" applyNumberFormat="1" applyFont="1" applyFill="1" applyBorder="1" applyAlignment="1" applyProtection="1">
      <alignment horizontal="center" vertical="center"/>
      <protection hidden="1"/>
    </xf>
    <xf numFmtId="49" fontId="11" fillId="5" borderId="4" xfId="0" applyNumberFormat="1" applyFont="1" applyFill="1" applyBorder="1" applyAlignment="1" applyProtection="1">
      <alignment horizontal="center" vertical="center"/>
      <protection hidden="1"/>
    </xf>
    <xf numFmtId="49" fontId="11" fillId="5" borderId="5" xfId="0" applyNumberFormat="1" applyFont="1" applyFill="1" applyBorder="1" applyAlignment="1" applyProtection="1">
      <alignment horizontal="right" vertical="center" wrapText="1"/>
      <protection hidden="1"/>
    </xf>
    <xf numFmtId="10" fontId="11" fillId="5" borderId="4" xfId="0" applyNumberFormat="1" applyFont="1" applyFill="1" applyBorder="1" applyAlignment="1" applyProtection="1">
      <alignment horizontal="center" vertical="center"/>
      <protection hidden="1"/>
    </xf>
    <xf numFmtId="4" fontId="13" fillId="2" borderId="0" xfId="0" applyNumberFormat="1" applyFont="1" applyFill="1" applyAlignment="1" applyProtection="1">
      <alignment vertical="center"/>
      <protection hidden="1"/>
    </xf>
    <xf numFmtId="4" fontId="13" fillId="2" borderId="0" xfId="0" applyNumberFormat="1" applyFont="1" applyFill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right" vertical="top"/>
      <protection hidden="1"/>
    </xf>
    <xf numFmtId="49" fontId="10" fillId="3" borderId="1" xfId="0" applyNumberFormat="1" applyFont="1" applyFill="1" applyBorder="1" applyAlignment="1">
      <alignment horizontal="left" wrapText="1"/>
    </xf>
    <xf numFmtId="49" fontId="10" fillId="2" borderId="0" xfId="0" applyNumberFormat="1" applyFont="1" applyFill="1" applyAlignment="1" applyProtection="1">
      <alignment wrapText="1"/>
      <protection hidden="1"/>
    </xf>
    <xf numFmtId="49" fontId="5" fillId="2" borderId="0" xfId="0" applyNumberFormat="1" applyFont="1" applyFill="1" applyAlignment="1" applyProtection="1">
      <alignment wrapText="1"/>
      <protection hidden="1"/>
    </xf>
    <xf numFmtId="49" fontId="10" fillId="2" borderId="0" xfId="0" applyNumberFormat="1" applyFont="1" applyFill="1" applyAlignment="1" applyProtection="1">
      <alignment horizontal="left" wrapText="1"/>
      <protection hidden="1"/>
    </xf>
    <xf numFmtId="49" fontId="10" fillId="3" borderId="0" xfId="0" applyNumberFormat="1" applyFont="1" applyFill="1" applyAlignment="1">
      <alignment horizontal="left" wrapText="1"/>
    </xf>
    <xf numFmtId="49" fontId="10" fillId="3" borderId="2" xfId="0" applyNumberFormat="1" applyFont="1" applyFill="1" applyBorder="1" applyAlignment="1">
      <alignment horizontal="left" wrapText="1"/>
    </xf>
    <xf numFmtId="49" fontId="10" fillId="3" borderId="0" xfId="0" applyNumberFormat="1" applyFont="1" applyFill="1" applyAlignment="1">
      <alignment horizontal="left" vertical="center" wrapText="1"/>
    </xf>
    <xf numFmtId="9" fontId="10" fillId="3" borderId="2" xfId="0" applyNumberFormat="1" applyFont="1" applyFill="1" applyBorder="1" applyAlignment="1">
      <alignment horizontal="center" wrapText="1"/>
    </xf>
    <xf numFmtId="49" fontId="10" fillId="2" borderId="3" xfId="0" applyNumberFormat="1" applyFont="1" applyFill="1" applyBorder="1" applyAlignment="1" applyProtection="1">
      <alignment wrapText="1"/>
      <protection hidden="1"/>
    </xf>
    <xf numFmtId="0" fontId="10" fillId="4" borderId="4" xfId="0" applyFont="1" applyFill="1" applyBorder="1" applyAlignment="1" applyProtection="1">
      <alignment horizontal="center" vertical="center" wrapText="1"/>
      <protection hidden="1"/>
    </xf>
    <xf numFmtId="49" fontId="10" fillId="4" borderId="4" xfId="0" applyNumberFormat="1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right" vertical="center" wrapText="1"/>
      <protection hidden="1"/>
    </xf>
    <xf numFmtId="4" fontId="10" fillId="4" borderId="4" xfId="0" applyNumberFormat="1" applyFont="1" applyFill="1" applyBorder="1" applyAlignment="1" applyProtection="1">
      <alignment horizontal="center" vertical="center"/>
      <protection hidden="1"/>
    </xf>
    <xf numFmtId="9" fontId="10" fillId="4" borderId="4" xfId="1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top" wrapText="1"/>
      <protection hidden="1"/>
    </xf>
    <xf numFmtId="49" fontId="10" fillId="5" borderId="4" xfId="0" applyNumberFormat="1" applyFont="1" applyFill="1" applyBorder="1" applyAlignment="1" applyProtection="1">
      <alignment horizontal="center" vertical="center"/>
      <protection hidden="1"/>
    </xf>
    <xf numFmtId="0" fontId="10" fillId="5" borderId="6" xfId="0" applyFont="1" applyFill="1" applyBorder="1" applyAlignment="1" applyProtection="1">
      <alignment horizontal="left" vertical="center" wrapText="1"/>
      <protection hidden="1"/>
    </xf>
    <xf numFmtId="4" fontId="10" fillId="5" borderId="4" xfId="0" applyNumberFormat="1" applyFont="1" applyFill="1" applyBorder="1" applyAlignment="1" applyProtection="1">
      <alignment horizontal="center" vertical="center"/>
      <protection hidden="1"/>
    </xf>
    <xf numFmtId="10" fontId="10" fillId="5" borderId="4" xfId="1" applyNumberFormat="1" applyFont="1" applyFill="1" applyBorder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vertical="center" wrapText="1"/>
      <protection hidden="1"/>
    </xf>
    <xf numFmtId="0" fontId="10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2" fontId="10" fillId="2" borderId="0" xfId="0" applyNumberFormat="1" applyFont="1" applyFill="1" applyProtection="1">
      <protection hidden="1"/>
    </xf>
    <xf numFmtId="0" fontId="10" fillId="3" borderId="2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4" fontId="10" fillId="7" borderId="4" xfId="0" applyNumberFormat="1" applyFont="1" applyFill="1" applyBorder="1" applyAlignment="1" applyProtection="1">
      <alignment horizontal="center" vertical="center"/>
      <protection hidden="1"/>
    </xf>
    <xf numFmtId="10" fontId="10" fillId="2" borderId="0" xfId="0" applyNumberFormat="1" applyFont="1" applyFill="1" applyProtection="1">
      <protection hidden="1"/>
    </xf>
    <xf numFmtId="0" fontId="10" fillId="3" borderId="4" xfId="0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 applyProtection="1">
      <alignment vertical="top" wrapText="1"/>
      <protection hidden="1"/>
    </xf>
    <xf numFmtId="0" fontId="10" fillId="2" borderId="4" xfId="0" applyFont="1" applyFill="1" applyBorder="1" applyAlignment="1" applyProtection="1">
      <alignment horizontal="center" vertical="top" wrapText="1"/>
      <protection hidden="1"/>
    </xf>
    <xf numFmtId="3" fontId="10" fillId="2" borderId="4" xfId="0" applyNumberFormat="1" applyFont="1" applyFill="1" applyBorder="1" applyAlignment="1" applyProtection="1">
      <alignment horizontal="center" vertical="top"/>
      <protection hidden="1"/>
    </xf>
    <xf numFmtId="4" fontId="10" fillId="2" borderId="4" xfId="0" applyNumberFormat="1" applyFont="1" applyFill="1" applyBorder="1" applyAlignment="1" applyProtection="1">
      <alignment horizontal="center" vertical="top"/>
      <protection hidden="1"/>
    </xf>
    <xf numFmtId="3" fontId="10" fillId="3" borderId="4" xfId="0" applyNumberFormat="1" applyFont="1" applyFill="1" applyBorder="1" applyAlignment="1">
      <alignment horizontal="center" vertical="top"/>
    </xf>
    <xf numFmtId="2" fontId="10" fillId="3" borderId="4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/>
    </xf>
    <xf numFmtId="0" fontId="10" fillId="3" borderId="4" xfId="0" applyFont="1" applyFill="1" applyBorder="1" applyAlignment="1">
      <alignment vertical="top" wrapText="1"/>
    </xf>
    <xf numFmtId="49" fontId="10" fillId="2" borderId="10" xfId="0" applyNumberFormat="1" applyFont="1" applyFill="1" applyBorder="1" applyAlignment="1" applyProtection="1">
      <alignment horizontal="center" vertical="center"/>
      <protection hidden="1"/>
    </xf>
    <xf numFmtId="4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4" fontId="10" fillId="8" borderId="4" xfId="0" applyNumberFormat="1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left" vertical="center" wrapText="1"/>
      <protection hidden="1"/>
    </xf>
    <xf numFmtId="0" fontId="10" fillId="3" borderId="4" xfId="1" applyNumberFormat="1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0" fillId="5" borderId="5" xfId="0" applyFont="1" applyFill="1" applyBorder="1" applyAlignment="1" applyProtection="1">
      <alignment horizontal="right" vertical="center"/>
      <protection hidden="1"/>
    </xf>
    <xf numFmtId="0" fontId="10" fillId="5" borderId="6" xfId="0" applyFont="1" applyFill="1" applyBorder="1" applyAlignment="1" applyProtection="1">
      <alignment horizontal="right" vertical="center"/>
      <protection hidden="1"/>
    </xf>
    <xf numFmtId="49" fontId="11" fillId="4" borderId="5" xfId="0" applyNumberFormat="1" applyFont="1" applyFill="1" applyBorder="1" applyAlignment="1" applyProtection="1">
      <alignment horizontal="right" vertical="center"/>
      <protection hidden="1"/>
    </xf>
    <xf numFmtId="49" fontId="11" fillId="4" borderId="2" xfId="0" applyNumberFormat="1" applyFont="1" applyFill="1" applyBorder="1" applyAlignment="1" applyProtection="1">
      <alignment horizontal="right" vertical="center"/>
      <protection hidden="1"/>
    </xf>
    <xf numFmtId="49" fontId="11" fillId="4" borderId="6" xfId="0" applyNumberFormat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" fontId="10" fillId="2" borderId="0" xfId="0" applyNumberFormat="1" applyFont="1" applyFill="1" applyAlignment="1" applyProtection="1">
      <alignment horizontal="left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49" fontId="10" fillId="0" borderId="7" xfId="0" applyNumberFormat="1" applyFont="1" applyBorder="1" applyAlignment="1" applyProtection="1">
      <alignment horizontal="center" vertical="center"/>
      <protection hidden="1"/>
    </xf>
    <xf numFmtId="49" fontId="10" fillId="0" borderId="9" xfId="0" applyNumberFormat="1" applyFont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center" vertical="center"/>
      <protection hidden="1"/>
    </xf>
    <xf numFmtId="49" fontId="10" fillId="3" borderId="1" xfId="0" applyNumberFormat="1" applyFont="1" applyFill="1" applyBorder="1" applyAlignment="1">
      <alignment horizontal="left" wrapText="1"/>
    </xf>
    <xf numFmtId="49" fontId="10" fillId="3" borderId="0" xfId="0" applyNumberFormat="1" applyFont="1" applyFill="1" applyAlignment="1">
      <alignment horizontal="left" wrapText="1"/>
    </xf>
    <xf numFmtId="49" fontId="10" fillId="2" borderId="3" xfId="0" applyNumberFormat="1" applyFont="1" applyFill="1" applyBorder="1" applyAlignment="1" applyProtection="1">
      <alignment horizontal="right" wrapText="1"/>
      <protection hidden="1"/>
    </xf>
    <xf numFmtId="49" fontId="10" fillId="3" borderId="2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left" wrapText="1"/>
    </xf>
    <xf numFmtId="0" fontId="10" fillId="2" borderId="0" xfId="0" applyFont="1" applyFill="1" applyAlignment="1" applyProtection="1">
      <alignment horizontal="right" vertical="top"/>
      <protection hidden="1"/>
    </xf>
    <xf numFmtId="49" fontId="10" fillId="3" borderId="2" xfId="0" applyNumberFormat="1" applyFont="1" applyFill="1" applyBorder="1" applyAlignment="1">
      <alignment horizontal="left" shrinkToFit="1"/>
    </xf>
    <xf numFmtId="0" fontId="10" fillId="2" borderId="0" xfId="0" applyFont="1" applyFill="1" applyAlignment="1" applyProtection="1">
      <alignment horizontal="right" vertical="center" wrapText="1"/>
      <protection hidden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 applyProtection="1">
      <alignment horizontal="left" vertical="center" wrapText="1"/>
      <protection hidden="1"/>
    </xf>
    <xf numFmtId="0" fontId="10" fillId="5" borderId="2" xfId="0" applyFont="1" applyFill="1" applyBorder="1" applyAlignment="1" applyProtection="1">
      <alignment horizontal="left" vertical="center" wrapText="1"/>
      <protection hidden="1"/>
    </xf>
    <xf numFmtId="0" fontId="10" fillId="5" borderId="6" xfId="0" applyFont="1" applyFill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right" vertical="center" wrapText="1"/>
      <protection hidden="1"/>
    </xf>
    <xf numFmtId="0" fontId="10" fillId="4" borderId="2" xfId="0" applyFont="1" applyFill="1" applyBorder="1" applyAlignment="1" applyProtection="1">
      <alignment horizontal="right" vertical="center" wrapText="1"/>
      <protection hidden="1"/>
    </xf>
    <xf numFmtId="0" fontId="10" fillId="4" borderId="6" xfId="0" applyFont="1" applyFill="1" applyBorder="1" applyAlignment="1" applyProtection="1">
      <alignment horizontal="right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 applyProtection="1">
      <alignment horizontal="center" vertical="center"/>
      <protection hidden="1"/>
    </xf>
    <xf numFmtId="4" fontId="10" fillId="2" borderId="8" xfId="0" applyNumberFormat="1" applyFont="1" applyFill="1" applyBorder="1" applyAlignment="1" applyProtection="1">
      <alignment horizontal="center" vertical="center"/>
      <protection hidden="1"/>
    </xf>
    <xf numFmtId="4" fontId="10" fillId="2" borderId="9" xfId="0" applyNumberFormat="1" applyFont="1" applyFill="1" applyBorder="1" applyAlignment="1" applyProtection="1">
      <alignment horizontal="center" vertical="center"/>
      <protection hidden="1"/>
    </xf>
    <xf numFmtId="49" fontId="10" fillId="2" borderId="7" xfId="0" applyNumberFormat="1" applyFont="1" applyFill="1" applyBorder="1" applyAlignment="1" applyProtection="1">
      <alignment horizontal="center" vertical="center"/>
      <protection hidden="1"/>
    </xf>
    <xf numFmtId="49" fontId="10" fillId="2" borderId="8" xfId="0" applyNumberFormat="1" applyFont="1" applyFill="1" applyBorder="1" applyAlignment="1" applyProtection="1">
      <alignment horizontal="center" vertical="center"/>
      <protection hidden="1"/>
    </xf>
    <xf numFmtId="49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3" fontId="10" fillId="3" borderId="7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 applyProtection="1">
      <alignment horizontal="center" vertical="center"/>
      <protection hidden="1"/>
    </xf>
    <xf numFmtId="4" fontId="13" fillId="2" borderId="8" xfId="0" applyNumberFormat="1" applyFont="1" applyFill="1" applyBorder="1" applyAlignment="1" applyProtection="1">
      <alignment horizontal="center" vertical="center"/>
      <protection hidden="1"/>
    </xf>
    <xf numFmtId="4" fontId="13" fillId="2" borderId="9" xfId="0" applyNumberFormat="1" applyFont="1" applyFill="1" applyBorder="1" applyAlignment="1" applyProtection="1">
      <alignment horizontal="center" vertical="center"/>
      <protection hidden="1"/>
    </xf>
    <xf numFmtId="49" fontId="10" fillId="2" borderId="7" xfId="0" applyNumberFormat="1" applyFont="1" applyFill="1" applyBorder="1" applyAlignment="1" applyProtection="1">
      <alignment horizontal="center" vertical="top"/>
      <protection hidden="1"/>
    </xf>
    <xf numFmtId="49" fontId="10" fillId="2" borderId="8" xfId="0" applyNumberFormat="1" applyFont="1" applyFill="1" applyBorder="1" applyAlignment="1" applyProtection="1">
      <alignment horizontal="center" vertical="top"/>
      <protection hidden="1"/>
    </xf>
    <xf numFmtId="49" fontId="10" fillId="2" borderId="9" xfId="0" applyNumberFormat="1" applyFont="1" applyFill="1" applyBorder="1" applyAlignment="1" applyProtection="1">
      <alignment horizontal="center" vertical="top"/>
      <protection hidden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49" fontId="10" fillId="4" borderId="5" xfId="0" applyNumberFormat="1" applyFont="1" applyFill="1" applyBorder="1" applyAlignment="1" applyProtection="1">
      <alignment horizontal="right" vertical="center"/>
      <protection hidden="1"/>
    </xf>
    <xf numFmtId="49" fontId="10" fillId="4" borderId="1" xfId="0" applyNumberFormat="1" applyFont="1" applyFill="1" applyBorder="1" applyAlignment="1" applyProtection="1">
      <alignment horizontal="right" vertical="center"/>
      <protection hidden="1"/>
    </xf>
    <xf numFmtId="49" fontId="10" fillId="4" borderId="2" xfId="0" applyNumberFormat="1" applyFont="1" applyFill="1" applyBorder="1" applyAlignment="1" applyProtection="1">
      <alignment horizontal="right" vertical="center"/>
      <protection hidden="1"/>
    </xf>
    <xf numFmtId="49" fontId="10" fillId="4" borderId="6" xfId="0" applyNumberFormat="1" applyFont="1" applyFill="1" applyBorder="1" applyAlignment="1" applyProtection="1">
      <alignment horizontal="right" vertical="center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0" fillId="2" borderId="2" xfId="0" applyFont="1" applyFill="1" applyBorder="1" applyAlignment="1" applyProtection="1">
      <alignment horizontal="center" wrapText="1"/>
      <protection hidden="1"/>
    </xf>
    <xf numFmtId="0" fontId="10" fillId="2" borderId="5" xfId="0" applyFont="1" applyFill="1" applyBorder="1" applyAlignment="1" applyProtection="1">
      <alignment horizontal="left" vertical="center" wrapText="1"/>
      <protection hidden="1"/>
    </xf>
    <xf numFmtId="0" fontId="10" fillId="2" borderId="6" xfId="0" applyFont="1" applyFill="1" applyBorder="1" applyAlignment="1" applyProtection="1">
      <alignment horizontal="left" vertical="center" wrapText="1"/>
      <protection hidden="1"/>
    </xf>
    <xf numFmtId="10" fontId="10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0" fillId="2" borderId="2" xfId="0" applyNumberFormat="1" applyFont="1" applyFill="1" applyBorder="1" applyAlignment="1" applyProtection="1">
      <alignment horizontal="center" vertical="center"/>
      <protection hidden="1"/>
    </xf>
    <xf numFmtId="10" fontId="10" fillId="2" borderId="6" xfId="0" applyNumberFormat="1" applyFont="1" applyFill="1" applyBorder="1" applyAlignment="1" applyProtection="1">
      <alignment horizontal="center" vertical="center"/>
      <protection hidden="1"/>
    </xf>
  </cellXfs>
  <cellStyles count="2">
    <cellStyle name="Įprastas" xfId="0" builtinId="0"/>
    <cellStyle name="Procentai" xfId="1" builtinId="5"/>
  </cellStyles>
  <dxfs count="9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  <strike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</xdr:row>
      <xdr:rowOff>30480</xdr:rowOff>
    </xdr:from>
    <xdr:to>
      <xdr:col>0</xdr:col>
      <xdr:colOff>1017298</xdr:colOff>
      <xdr:row>3</xdr:row>
      <xdr:rowOff>93841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31747"/>
            </a:ext>
            <a:ext uri="{FF2B5EF4-FFF2-40B4-BE49-F238E27FC236}">
              <a16:creationId xmlns:a16="http://schemas.microsoft.com/office/drawing/2014/main" id="{90A7C6E2-7CF8-4E61-A9A6-AC117859978D}"/>
            </a:ext>
          </a:extLst>
        </xdr:cNvPr>
        <xdr:cNvSpPr/>
      </xdr:nvSpPr>
      <xdr:spPr bwMode="auto">
        <a:xfrm>
          <a:off x="22860" y="30480"/>
          <a:ext cx="99060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3CE0-D01E-4AB4-9DE4-47B483D8657C}">
  <sheetPr codeName="Sheet1"/>
  <dimension ref="A1:I47"/>
  <sheetViews>
    <sheetView tabSelected="1" zoomScale="140" zoomScaleNormal="140" workbookViewId="0">
      <selection activeCell="C1" sqref="C1:E1"/>
    </sheetView>
  </sheetViews>
  <sheetFormatPr defaultColWidth="9.109375" defaultRowHeight="13.8" x14ac:dyDescent="0.25"/>
  <cols>
    <col min="1" max="1" width="30.77734375" style="14" customWidth="1"/>
    <col min="2" max="2" width="62" style="14" customWidth="1"/>
    <col min="3" max="3" width="18.33203125" style="15" customWidth="1"/>
    <col min="4" max="4" width="17.109375" style="15" customWidth="1"/>
    <col min="5" max="5" width="14.33203125" style="15" customWidth="1"/>
    <col min="6" max="6" width="14.77734375" style="15" customWidth="1"/>
    <col min="7" max="7" width="14.6640625" style="14" customWidth="1"/>
    <col min="8" max="8" width="14.77734375" style="14" customWidth="1"/>
    <col min="9" max="9" width="12.6640625" style="14" customWidth="1"/>
    <col min="10" max="10" width="13.33203125" style="14" customWidth="1"/>
    <col min="11" max="16384" width="9.109375" style="14"/>
  </cols>
  <sheetData>
    <row r="1" spans="1:9" ht="76.05" customHeight="1" x14ac:dyDescent="0.25">
      <c r="A1" s="13"/>
      <c r="C1" s="125" t="s">
        <v>180</v>
      </c>
      <c r="D1" s="125"/>
      <c r="E1" s="125"/>
    </row>
    <row r="2" spans="1:9" x14ac:dyDescent="0.25">
      <c r="B2" s="16"/>
      <c r="C2" s="16"/>
      <c r="D2" s="16"/>
    </row>
    <row r="3" spans="1:9" ht="14.55" customHeight="1" x14ac:dyDescent="0.25">
      <c r="A3" s="126" t="s">
        <v>181</v>
      </c>
      <c r="B3" s="126"/>
      <c r="C3" s="126"/>
      <c r="D3" s="126"/>
      <c r="E3" s="17"/>
      <c r="F3" s="17"/>
    </row>
    <row r="4" spans="1:9" ht="43.2" customHeight="1" x14ac:dyDescent="0.25">
      <c r="A4" s="18" t="s">
        <v>0</v>
      </c>
      <c r="B4" s="18" t="s">
        <v>1</v>
      </c>
      <c r="C4" s="18" t="s">
        <v>2</v>
      </c>
      <c r="D4" s="18" t="s">
        <v>3</v>
      </c>
      <c r="E4" s="19" t="s">
        <v>4</v>
      </c>
      <c r="F4" s="20" t="s">
        <v>5</v>
      </c>
    </row>
    <row r="5" spans="1:9" x14ac:dyDescent="0.25">
      <c r="A5" s="21">
        <v>1</v>
      </c>
      <c r="B5" s="22">
        <f>'1'!$D$3</f>
        <v>0</v>
      </c>
      <c r="C5" s="23">
        <f>'1'!$D$4</f>
        <v>0</v>
      </c>
      <c r="D5" s="24">
        <f>'1'!$H$4</f>
        <v>0</v>
      </c>
      <c r="E5" s="25">
        <f>'1'!$I$9</f>
        <v>0</v>
      </c>
      <c r="F5" s="25">
        <f>'1'!$K$9</f>
        <v>0</v>
      </c>
      <c r="G5" s="26"/>
    </row>
    <row r="6" spans="1:9" x14ac:dyDescent="0.25">
      <c r="A6" s="21">
        <v>2</v>
      </c>
      <c r="B6" s="27">
        <f>'2'!$D$3</f>
        <v>0</v>
      </c>
      <c r="C6" s="24">
        <f>'2'!$D$4</f>
        <v>0</v>
      </c>
      <c r="D6" s="24">
        <f>'2'!$H$4</f>
        <v>0</v>
      </c>
      <c r="E6" s="25">
        <f>'2'!$I$9</f>
        <v>0</v>
      </c>
      <c r="F6" s="25">
        <f>'2'!$K$9</f>
        <v>0</v>
      </c>
      <c r="I6" s="26"/>
    </row>
    <row r="7" spans="1:9" x14ac:dyDescent="0.25">
      <c r="A7" s="129" t="s">
        <v>6</v>
      </c>
      <c r="B7" s="131"/>
      <c r="C7" s="28"/>
      <c r="D7" s="28"/>
      <c r="E7" s="29">
        <f>SUM(E5:E6)</f>
        <v>0</v>
      </c>
      <c r="F7" s="29">
        <f>SUM(F5:F6)</f>
        <v>0</v>
      </c>
      <c r="I7" s="26"/>
    </row>
    <row r="8" spans="1:9" x14ac:dyDescent="0.25">
      <c r="A8" s="30"/>
      <c r="B8" s="30"/>
      <c r="C8" s="31"/>
      <c r="D8" s="31"/>
      <c r="E8" s="32"/>
      <c r="F8" s="32"/>
    </row>
    <row r="9" spans="1:9" ht="12" customHeight="1" x14ac:dyDescent="0.25">
      <c r="A9" s="126" t="s">
        <v>7</v>
      </c>
      <c r="B9" s="126"/>
      <c r="C9" s="126"/>
      <c r="D9" s="126"/>
      <c r="E9" s="33"/>
      <c r="F9" s="33"/>
    </row>
    <row r="10" spans="1:9" ht="41.4" x14ac:dyDescent="0.25">
      <c r="A10" s="20" t="s">
        <v>0</v>
      </c>
      <c r="B10" s="34" t="s">
        <v>8</v>
      </c>
      <c r="C10" s="20" t="s">
        <v>4</v>
      </c>
      <c r="D10" s="20" t="s">
        <v>9</v>
      </c>
      <c r="E10" s="20" t="s">
        <v>5</v>
      </c>
    </row>
    <row r="11" spans="1:9" ht="55.2" x14ac:dyDescent="0.25">
      <c r="A11" s="35" t="s">
        <v>10</v>
      </c>
      <c r="B11" s="36" t="s">
        <v>176</v>
      </c>
      <c r="C11" s="25">
        <f>'1'!I10+'2'!I10+'3'!I10+'4'!I10+'5'!I10+'6'!I10+'7'!I10+'8'!I10+'9'!I10+'10'!I10</f>
        <v>0</v>
      </c>
      <c r="D11" s="25">
        <f>'1'!J10+'2'!J10+'3'!J10+'4'!J10+'5'!J10+'6'!J10+'7'!J10+'8'!J10+'9'!J10+'10'!J10</f>
        <v>0</v>
      </c>
      <c r="E11" s="25">
        <f>'1'!K10+'2'!K10+'3'!K10+'4'!K10+'5'!K10+'6'!K10+'7'!K10+'8'!K10+'9'!K10+'10'!K10</f>
        <v>0</v>
      </c>
      <c r="G11" s="37"/>
    </row>
    <row r="12" spans="1:9" x14ac:dyDescent="0.25">
      <c r="A12" s="35" t="s">
        <v>12</v>
      </c>
      <c r="B12" s="36" t="s">
        <v>13</v>
      </c>
      <c r="C12" s="25">
        <f>'1'!I31+'2'!I31+'3'!I31+'4'!I31+'5'!I31+'6'!I31+'7'!I31+'8'!I31+'9'!I31+'10'!I31</f>
        <v>0</v>
      </c>
      <c r="D12" s="25">
        <f>'1'!J31+'2'!J31+'3'!J31+'4'!J31+'5'!J31+'6'!J31+'7'!J31+'8'!J31+'9'!J31+'10'!J31</f>
        <v>0</v>
      </c>
      <c r="E12" s="25">
        <f>'1'!K31+'2'!K31+'3'!K31+'4'!K31+'5'!K31+'6'!K31+'7'!K31+'8'!K31+'9'!K31+'10'!K31</f>
        <v>0</v>
      </c>
      <c r="G12" s="37"/>
    </row>
    <row r="13" spans="1:9" ht="27.6" x14ac:dyDescent="0.25">
      <c r="A13" s="35" t="s">
        <v>14</v>
      </c>
      <c r="B13" s="36" t="s">
        <v>16</v>
      </c>
      <c r="C13" s="38">
        <f>'1'!I42+'2'!I42+'3'!I42+'4'!I42+'5'!I42+'6'!I42+'7'!I42+'8'!I42+'9'!I42+'10'!I42</f>
        <v>0</v>
      </c>
      <c r="D13" s="25">
        <f>'1'!J42+'2'!J42+'3'!J42+'4'!J42+'5'!J42+'6'!J42+'7'!J42+'8'!J42+'9'!J42+'10'!J42</f>
        <v>0</v>
      </c>
      <c r="E13" s="25">
        <f>'1'!K42+'2'!K42+'3'!K42+'4'!K42+'5'!K42+'6'!K42+'7'!K42+'8'!K42+'9'!K42+'10'!K42</f>
        <v>0</v>
      </c>
    </row>
    <row r="14" spans="1:9" ht="27.6" x14ac:dyDescent="0.25">
      <c r="A14" s="35" t="s">
        <v>15</v>
      </c>
      <c r="B14" s="36" t="s">
        <v>19</v>
      </c>
      <c r="C14" s="38">
        <f>'1'!H53+'2'!H53+'3'!H53+'4'!H53+'5'!H53+'6'!H53+'7'!H53+'8'!H53+'9'!H53+'10'!H53</f>
        <v>0</v>
      </c>
      <c r="D14" s="25"/>
      <c r="E14" s="25">
        <f>'1'!K53+'2'!K53+'3'!K53+'4'!K53+'5'!K53+'6'!K53+'7'!K53+'8'!K53+'9'!K53+'10'!K53</f>
        <v>0</v>
      </c>
    </row>
    <row r="15" spans="1:9" x14ac:dyDescent="0.25">
      <c r="A15" s="35" t="s">
        <v>17</v>
      </c>
      <c r="B15" s="36" t="s">
        <v>179</v>
      </c>
      <c r="C15" s="38">
        <f>'1'!H104+'2'!H104+'3'!H104+'4'!H104+'5'!H104+'6'!H104+'7'!H104+'8'!H104+'9'!H104+'10'!H104</f>
        <v>0</v>
      </c>
      <c r="D15" s="25"/>
      <c r="E15" s="25">
        <f>'1'!K104+'2'!K104+'3'!K104+'4'!K104+'5'!K104+'6'!K104+'7'!K104+'8'!K104+'9'!K104+'10'!K104</f>
        <v>0</v>
      </c>
    </row>
    <row r="16" spans="1:9" x14ac:dyDescent="0.25">
      <c r="A16" s="35" t="s">
        <v>18</v>
      </c>
      <c r="B16" s="39"/>
      <c r="C16" s="25"/>
      <c r="D16" s="25"/>
      <c r="E16" s="25"/>
    </row>
    <row r="17" spans="1:6" x14ac:dyDescent="0.25">
      <c r="A17" s="35" t="s">
        <v>20</v>
      </c>
      <c r="B17" s="39"/>
      <c r="C17" s="25"/>
      <c r="D17" s="25"/>
      <c r="E17" s="25"/>
    </row>
    <row r="18" spans="1:6" x14ac:dyDescent="0.25">
      <c r="A18" s="35" t="s">
        <v>21</v>
      </c>
      <c r="C18" s="25"/>
      <c r="D18" s="25"/>
      <c r="E18" s="25"/>
    </row>
    <row r="19" spans="1:6" x14ac:dyDescent="0.25">
      <c r="A19" s="40" t="s">
        <v>23</v>
      </c>
      <c r="B19" s="39"/>
      <c r="C19" s="25"/>
      <c r="D19" s="25"/>
      <c r="E19" s="25"/>
    </row>
    <row r="20" spans="1:6" x14ac:dyDescent="0.25">
      <c r="A20" s="129" t="s">
        <v>22</v>
      </c>
      <c r="B20" s="131"/>
      <c r="C20" s="29">
        <f>SUM(C11:C18)</f>
        <v>0</v>
      </c>
      <c r="D20" s="29">
        <f>SUM(D11:D18)</f>
        <v>0</v>
      </c>
      <c r="E20" s="29">
        <f>SUM(E11:E18)</f>
        <v>0</v>
      </c>
    </row>
    <row r="21" spans="1:6" x14ac:dyDescent="0.25">
      <c r="A21" s="41"/>
      <c r="B21" s="42"/>
      <c r="C21" s="43"/>
      <c r="D21" s="44"/>
    </row>
    <row r="22" spans="1:6" ht="22.2" customHeight="1" x14ac:dyDescent="0.25">
      <c r="A22" s="41"/>
      <c r="B22" s="45" t="s">
        <v>182</v>
      </c>
      <c r="C22" s="46">
        <v>7.0000000000000007E-2</v>
      </c>
      <c r="D22" s="47" t="str">
        <f>IF(C22&gt;7%,"DĖMESIO! Neteisioginių išlaidų norma negali viršyti 7 proc.","")</f>
        <v/>
      </c>
    </row>
    <row r="23" spans="1:6" x14ac:dyDescent="0.25">
      <c r="A23" s="41"/>
      <c r="B23" s="42"/>
      <c r="C23" s="43"/>
      <c r="D23" s="48"/>
    </row>
    <row r="24" spans="1:6" ht="21.45" customHeight="1" x14ac:dyDescent="0.25">
      <c r="A24" s="24" t="s">
        <v>23</v>
      </c>
      <c r="B24" s="49" t="s">
        <v>183</v>
      </c>
      <c r="C24" s="38">
        <f>ROUNDDOWN(('1'!$G$177+'2'!$G$245+'3'!$G$245+'4'!$G$245+'5'!$G$245+'6'!$G$245+'7'!$G$245+'8'!$G$245+'9'!$G$245+'10'!$G$245),2)</f>
        <v>0</v>
      </c>
      <c r="D24" s="38">
        <f>ROUNDDOWN(('1'!$H$177+'2'!$H$245+'3'!$H$245+'4'!$H$245+'5'!$H$245+'6'!$H$245+'7'!$H$245+'8'!$H$245+'9'!$H$245+'10'!$H$245),2)</f>
        <v>0</v>
      </c>
      <c r="E24" s="38">
        <f>ROUNDDOWN(('1'!$I$177+'2'!$I$245+'3'!$I$245+'4'!$I$245+'5'!$I$245+'6'!$I$245+'7'!$I$245+'8'!$I$245+'9'!$I$245+'10'!$I$245),2)</f>
        <v>0</v>
      </c>
    </row>
    <row r="25" spans="1:6" x14ac:dyDescent="0.25">
      <c r="C25" s="14"/>
      <c r="D25" s="14"/>
      <c r="E25" s="13"/>
    </row>
    <row r="26" spans="1:6" ht="23.55" customHeight="1" x14ac:dyDescent="0.25">
      <c r="A26" s="129" t="s">
        <v>24</v>
      </c>
      <c r="B26" s="131"/>
      <c r="C26" s="29">
        <f>SUM(C20,C24)</f>
        <v>0</v>
      </c>
      <c r="D26" s="29">
        <f t="shared" ref="D26:E26" si="0">SUM(D20,D24)</f>
        <v>0</v>
      </c>
      <c r="E26" s="29">
        <f t="shared" si="0"/>
        <v>0</v>
      </c>
    </row>
    <row r="27" spans="1:6" x14ac:dyDescent="0.25">
      <c r="A27" s="50"/>
      <c r="B27" s="50"/>
      <c r="C27" s="51"/>
      <c r="D27" s="51"/>
      <c r="E27" s="52"/>
      <c r="F27" s="51"/>
    </row>
    <row r="28" spans="1:6" x14ac:dyDescent="0.25">
      <c r="A28" s="127" t="s">
        <v>25</v>
      </c>
      <c r="B28" s="128"/>
      <c r="C28" s="53">
        <f>C11</f>
        <v>0</v>
      </c>
      <c r="D28" s="54" t="str">
        <f>IFERROR(C11/C26, "0%")</f>
        <v>0%</v>
      </c>
      <c r="E28" s="55"/>
    </row>
    <row r="29" spans="1:6" x14ac:dyDescent="0.25">
      <c r="A29" s="127" t="s">
        <v>26</v>
      </c>
      <c r="B29" s="128"/>
      <c r="C29" s="56">
        <f>C13</f>
        <v>0</v>
      </c>
      <c r="D29" s="57" t="str">
        <f>IFERROR(C13/C26, "0%")</f>
        <v>0%</v>
      </c>
      <c r="E29" s="55"/>
    </row>
    <row r="30" spans="1:6" x14ac:dyDescent="0.25">
      <c r="A30" s="127"/>
      <c r="B30" s="128"/>
      <c r="C30" s="56"/>
      <c r="D30" s="58"/>
      <c r="E30" s="59" t="str">
        <f>IF(C30&gt;(C26*0.1),"DĖMESIO! Patikrinkite, ar biudžeto eilutės Nr. 9 suma neviršija 10 proc. pagal PFSA 5.4.9 p. numatytų tinkamų finansuoti išlaidų.","")</f>
        <v/>
      </c>
    </row>
    <row r="31" spans="1:6" x14ac:dyDescent="0.25">
      <c r="A31" s="127"/>
      <c r="B31" s="128"/>
      <c r="C31" s="56"/>
      <c r="D31" s="58"/>
      <c r="E31" s="59" t="str">
        <f>IF(C31&gt;(C20*0.07),"DĖMESIO! Patikrinkite, ar biudžeto eilutės Nr. 10 suma neviršija 7 proc. pagal PFSA 5.4.10 p. numatytų tinkamų finansuoti išlaidų.","")</f>
        <v/>
      </c>
    </row>
    <row r="33" spans="1:8" ht="14.55" customHeight="1" x14ac:dyDescent="0.25">
      <c r="A33" s="132" t="s">
        <v>27</v>
      </c>
      <c r="B33" s="132"/>
      <c r="C33" s="132"/>
      <c r="D33" s="132"/>
    </row>
    <row r="34" spans="1:8" ht="44.55" customHeight="1" x14ac:dyDescent="0.25">
      <c r="A34" s="18" t="s">
        <v>0</v>
      </c>
      <c r="B34" s="60" t="s">
        <v>28</v>
      </c>
      <c r="C34" s="19" t="s">
        <v>29</v>
      </c>
      <c r="D34" s="18" t="s">
        <v>5</v>
      </c>
      <c r="E34" s="14"/>
      <c r="G34" s="61"/>
    </row>
    <row r="35" spans="1:8" x14ac:dyDescent="0.25">
      <c r="A35" s="135" t="s">
        <v>10</v>
      </c>
      <c r="B35" s="62" t="str">
        <f>_xlfn.IFNA(VLOOKUP("Pareiškėjas",DATA!H3:I6,2,FALSE),"Pareiškėjas")</f>
        <v/>
      </c>
      <c r="C35" s="63">
        <f>DATA!C3</f>
        <v>0</v>
      </c>
      <c r="D35" s="63">
        <f>DATA!D3</f>
        <v>0</v>
      </c>
      <c r="E35" s="14"/>
      <c r="G35" s="64"/>
      <c r="H35" s="26"/>
    </row>
    <row r="36" spans="1:8" x14ac:dyDescent="0.25">
      <c r="A36" s="136"/>
      <c r="B36" s="36" t="s">
        <v>30</v>
      </c>
      <c r="C36" s="65" t="str">
        <f>IFERROR(C35/C44, "0%")</f>
        <v>0%</v>
      </c>
      <c r="D36" s="65"/>
      <c r="E36" s="14"/>
      <c r="G36" s="64"/>
      <c r="H36" s="26"/>
    </row>
    <row r="37" spans="1:8" x14ac:dyDescent="0.25">
      <c r="A37" s="135" t="s">
        <v>12</v>
      </c>
      <c r="B37" s="62" t="str">
        <f>_xlfn.IFNA(VLOOKUP("Partneris Nr. 1",DATA!H3:I6,2,FALSE),"Partneris Nr. 1")</f>
        <v>Partneris Nr. 1</v>
      </c>
      <c r="C37" s="63">
        <f>DATA!C4</f>
        <v>0</v>
      </c>
      <c r="D37" s="63">
        <f>DATA!D4</f>
        <v>0</v>
      </c>
      <c r="E37" s="14"/>
      <c r="G37" s="64"/>
      <c r="H37" s="26"/>
    </row>
    <row r="38" spans="1:8" x14ac:dyDescent="0.25">
      <c r="A38" s="136"/>
      <c r="B38" s="36" t="s">
        <v>30</v>
      </c>
      <c r="C38" s="65" t="str">
        <f>IFERROR(C37/C44, "0%")</f>
        <v>0%</v>
      </c>
      <c r="D38" s="65"/>
      <c r="E38" s="14"/>
      <c r="G38" s="64"/>
      <c r="H38" s="26"/>
    </row>
    <row r="39" spans="1:8" x14ac:dyDescent="0.25">
      <c r="A39" s="135" t="s">
        <v>14</v>
      </c>
      <c r="B39" s="62" t="str">
        <f>_xlfn.IFNA(VLOOKUP("Partneris Nr. 2",DATA!H3:I6,2,FALSE),"Partneris Nr. 2")</f>
        <v>Partneris Nr. 2</v>
      </c>
      <c r="C39" s="63">
        <f>DATA!C5</f>
        <v>0</v>
      </c>
      <c r="D39" s="63">
        <f>DATA!D5</f>
        <v>0</v>
      </c>
      <c r="E39" s="14"/>
      <c r="G39" s="64"/>
      <c r="H39" s="26"/>
    </row>
    <row r="40" spans="1:8" x14ac:dyDescent="0.25">
      <c r="A40" s="136"/>
      <c r="B40" s="36" t="s">
        <v>30</v>
      </c>
      <c r="C40" s="65" t="str">
        <f>IFERROR(C39/C44, "0%")</f>
        <v>0%</v>
      </c>
      <c r="D40" s="65"/>
      <c r="E40" s="14"/>
      <c r="G40" s="64"/>
      <c r="H40" s="26"/>
    </row>
    <row r="41" spans="1:8" x14ac:dyDescent="0.25">
      <c r="A41" s="135" t="s">
        <v>15</v>
      </c>
      <c r="B41" s="62" t="str">
        <f>_xlfn.IFNA(VLOOKUP("Partneris Nr. 3",DATA!H3:I6,2,FALSE),"Partneris Nr. 3")</f>
        <v>Partneris Nr. 3</v>
      </c>
      <c r="C41" s="63">
        <f>DATA!C6</f>
        <v>0</v>
      </c>
      <c r="D41" s="63">
        <f>DATA!D6</f>
        <v>0</v>
      </c>
      <c r="E41" s="14"/>
      <c r="G41" s="64"/>
      <c r="H41" s="26"/>
    </row>
    <row r="42" spans="1:8" x14ac:dyDescent="0.25">
      <c r="A42" s="136"/>
      <c r="B42" s="36" t="s">
        <v>30</v>
      </c>
      <c r="C42" s="66" t="str">
        <f>IFERROR(C41/C44, "0%")</f>
        <v>0%</v>
      </c>
      <c r="D42" s="66"/>
      <c r="E42" s="14"/>
      <c r="G42" s="37"/>
      <c r="H42" s="26"/>
    </row>
    <row r="43" spans="1:8" x14ac:dyDescent="0.25">
      <c r="A43" s="67"/>
      <c r="B43" s="68" t="s">
        <v>31</v>
      </c>
      <c r="C43" s="69">
        <f>C36+C38+C40+C42</f>
        <v>0</v>
      </c>
      <c r="D43" s="69"/>
      <c r="E43" s="14"/>
      <c r="G43" s="70"/>
      <c r="H43" s="133"/>
    </row>
    <row r="44" spans="1:8" x14ac:dyDescent="0.25">
      <c r="A44" s="129" t="s">
        <v>32</v>
      </c>
      <c r="B44" s="130"/>
      <c r="C44" s="29">
        <f>C35+C37+C39+C41</f>
        <v>0</v>
      </c>
      <c r="D44" s="29">
        <f>D35+D37+D39+D41</f>
        <v>0</v>
      </c>
      <c r="E44" s="14"/>
      <c r="G44" s="71"/>
      <c r="H44" s="133"/>
    </row>
    <row r="45" spans="1:8" x14ac:dyDescent="0.25">
      <c r="G45" s="37"/>
    </row>
    <row r="46" spans="1:8" ht="43.2" customHeight="1" x14ac:dyDescent="0.25">
      <c r="C46" s="16"/>
      <c r="E46" s="134"/>
      <c r="F46" s="134"/>
      <c r="G46" s="37"/>
    </row>
    <row r="47" spans="1:8" x14ac:dyDescent="0.25">
      <c r="G47" s="37"/>
    </row>
  </sheetData>
  <protectedRanges>
    <protectedRange sqref="C22" name="Diapazonas1"/>
  </protectedRanges>
  <mergeCells count="18">
    <mergeCell ref="H43:H44"/>
    <mergeCell ref="E46:F46"/>
    <mergeCell ref="A35:A36"/>
    <mergeCell ref="A37:A38"/>
    <mergeCell ref="A39:A40"/>
    <mergeCell ref="A41:A42"/>
    <mergeCell ref="C1:E1"/>
    <mergeCell ref="A3:D3"/>
    <mergeCell ref="A30:B30"/>
    <mergeCell ref="A31:B31"/>
    <mergeCell ref="A44:B44"/>
    <mergeCell ref="A7:B7"/>
    <mergeCell ref="A26:B26"/>
    <mergeCell ref="A28:B28"/>
    <mergeCell ref="A29:B29"/>
    <mergeCell ref="A20:B20"/>
    <mergeCell ref="A33:D33"/>
    <mergeCell ref="A9:D9"/>
  </mergeCells>
  <phoneticPr fontId="2" type="noConversion"/>
  <conditionalFormatting sqref="A5:D6 E5:F8 C11:E20 C21:D21 C23:D23 C24:E24">
    <cfRule type="cellIs" dxfId="8" priority="9" operator="equal">
      <formula>0</formula>
    </cfRule>
  </conditionalFormatting>
  <conditionalFormatting sqref="C28">
    <cfRule type="cellIs" dxfId="7" priority="20" operator="greaterThan">
      <formula>$C$26*0.5</formula>
    </cfRule>
  </conditionalFormatting>
  <conditionalFormatting sqref="C29">
    <cfRule type="cellIs" dxfId="6" priority="18" operator="greaterThan">
      <formula>$C$26*0.5</formula>
    </cfRule>
  </conditionalFormatting>
  <conditionalFormatting sqref="C30">
    <cfRule type="cellIs" dxfId="5" priority="5" operator="greaterThan">
      <formula>$C$26*0.1</formula>
    </cfRule>
  </conditionalFormatting>
  <conditionalFormatting sqref="C31">
    <cfRule type="cellIs" dxfId="4" priority="22" operator="greaterThan">
      <formula>$C$20*0.07</formula>
    </cfRule>
  </conditionalFormatting>
  <conditionalFormatting sqref="C28:D31">
    <cfRule type="cellIs" dxfId="3" priority="10" operator="equal">
      <formula>0</formula>
    </cfRule>
  </conditionalFormatting>
  <conditionalFormatting sqref="C35:D44">
    <cfRule type="cellIs" dxfId="2" priority="11" operator="equal">
      <formula>0</formula>
    </cfRule>
  </conditionalFormatting>
  <conditionalFormatting sqref="C26:E26">
    <cfRule type="cellIs" dxfId="1" priority="7" operator="equal">
      <formula>0</formula>
    </cfRule>
  </conditionalFormatting>
  <conditionalFormatting sqref="D22">
    <cfRule type="cellIs" dxfId="0" priority="13" operator="equal">
      <formula>0</formula>
    </cfRule>
  </conditionalFormatting>
  <dataValidations count="1">
    <dataValidation type="list" operator="lessThanOrEqual" allowBlank="1" showInputMessage="1" showErrorMessage="1" sqref="C22" xr:uid="{B445C273-7C81-40C1-9FA7-3B4229B2E343}">
      <mc:AlternateContent xmlns:x12ac="http://schemas.microsoft.com/office/spreadsheetml/2011/1/ac" xmlns:mc="http://schemas.openxmlformats.org/markup-compatibility/2006">
        <mc:Choice Requires="x12ac">
          <x12ac:list>0%,"5,5%",7%</x12ac:list>
        </mc:Choice>
        <mc:Fallback>
          <formula1>"0%,5,5%,7%"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6847-B34B-4241-A9CF-0CB8EA625CB0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643AF2BE-3E9C-4F57-A37A-762F7265CCE2}"/>
    <dataValidation allowBlank="1" showInputMessage="1" showErrorMessage="1" prompt=" įrašykite reikšmę: asmenų sk. _x000a_" sqref="E132" xr:uid="{3339C038-758B-49C6-BA92-F6E097A88B72}"/>
    <dataValidation allowBlank="1" showInputMessage="1" showErrorMessage="1" prompt=" įrašykite reikšmę: asmenų sk.  " sqref="E125" xr:uid="{A320E851-01DA-424D-8A90-80ADACC99761}"/>
    <dataValidation allowBlank="1" showInputMessage="1" showErrorMessage="1" prompt=" įrašykite reikšmę: asmenų sk. " sqref="E118 E146 E153 E160 E174" xr:uid="{1F5C851B-496B-4C30-94C7-12A1295FCE29}"/>
    <dataValidation allowBlank="1" showInputMessage="1" showErrorMessage="1" prompt=" įrašykite reikšmę: asmenų sk." sqref="E111 E139 E167" xr:uid="{975EEF3A-49AD-4FF5-A7CC-52417C944DDD}"/>
    <dataValidation allowBlank="1" showInputMessage="1" showErrorMessage="1" prompt="Įveskite vienos pareigybės darbuotojų fizinio rodiklio pasiekimui skiriamą darbo laiką valandomis." sqref="E54:E73" xr:uid="{587E1C6D-4132-4301-8623-45CDDB40D9D5}"/>
    <dataValidation allowBlank="1" showInputMessage="1" showErrorMessage="1" prompt="nurodoma reikšmė „0,00“ jei neprašoma PVM finansavimo" sqref="G11:G30 G43:G52 G32:G41" xr:uid="{0E80C7AE-3336-411A-A59D-9F31DB128643}"/>
    <dataValidation allowBlank="1" showInputMessage="1" showErrorMessage="1" prompt=" įrašykite reikšmę: asmenų sk. padauginti iš dienų sk. " sqref="E166 E159 E110 E117 E124 E131 E138 E145 E152 E173" xr:uid="{F55559D0-FD63-4B0D-B8E9-85C4368F47A9}"/>
    <dataValidation allowBlank="1" showInputMessage="1" showErrorMessage="1" prompt="Įveskite vienos pareigybės darbuotojo skiriamą darbo laiką valandomis" sqref="E74:E103" xr:uid="{6E7783CF-CC90-42B5-A5BC-9A68CAC77E70}"/>
    <dataValidation type="list" allowBlank="1" showInputMessage="1" showErrorMessage="1" error="Dėmesio, reikšmė ne iš sąrašo" prompt="Pasirinkite finansavimo intensyvumą pagal veiklos pobūdį ir subjektą:" sqref="H6" xr:uid="{CC58E521-FC8C-4E92-B5F9-881DD099F06E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6CBB1909-491F-425B-B24A-0EF7423684B8}"/>
    <dataValidation type="list" allowBlank="1" showInputMessage="1" showErrorMessage="1" sqref="K1" xr:uid="{443ECB3A-AB38-4BCB-8D56-4665AC1A877A}">
      <formula1>"Taikomieji (pramoniniai) moksliniai tyrimai, Eksperimentinė plėtra (bandomoji taikomoji veikla)"</formula1>
    </dataValidation>
    <dataValidation allowBlank="1" showErrorMessage="1" sqref="F54:F103" xr:uid="{649730EF-8965-499C-A169-5AC370846C4B}"/>
    <dataValidation allowBlank="1" showInputMessage="1" showErrorMessage="1" prompt="Numeris turi sutapti su PĮP nurodytu poveiklės numeriu" sqref="D2" xr:uid="{CE229C02-4930-4690-8897-CED2480EC52C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EEFA8734-6A79-4007-A85C-957DEB05C918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ABF83186-A1E3-47D5-B43A-28DC30BC0A0C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1FACEA81-7A74-4E67-B5DF-109292193379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5553387A-907C-4FAE-9247-483BA7AB59A1}">
          <x14:formula1>
            <xm:f>DATA!$B$3:$B$7</xm:f>
          </x14:formula1>
          <xm:sqref>D6:F6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61AE-CEBC-4AAB-B72F-CD12C0953C83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activeCell="G16" sqref="G1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3CCDBB04-6063-431A-84A9-FCE14A739D14}"/>
    <dataValidation allowBlank="1" showInputMessage="1" showErrorMessage="1" prompt=" įrašykite reikšmę: asmenų sk. _x000a_" sqref="E132" xr:uid="{A56DE2C3-689E-4346-97CC-C421A0CC5260}"/>
    <dataValidation allowBlank="1" showInputMessage="1" showErrorMessage="1" prompt=" įrašykite reikšmę: asmenų sk.  " sqref="E125" xr:uid="{7144D546-AD43-4538-BB0E-C9BDCFBBAC1B}"/>
    <dataValidation allowBlank="1" showInputMessage="1" showErrorMessage="1" prompt=" įrašykite reikšmę: asmenų sk. " sqref="E118 E146 E153 E160 E174" xr:uid="{3824CF0F-FF89-48D9-81F2-ADB827A50802}"/>
    <dataValidation allowBlank="1" showInputMessage="1" showErrorMessage="1" prompt=" įrašykite reikšmę: asmenų sk." sqref="E111 E139 E167" xr:uid="{0E9A6361-40C9-40C6-9AC2-3C685A21E462}"/>
    <dataValidation allowBlank="1" showInputMessage="1" showErrorMessage="1" prompt="Įveskite vienos pareigybės darbuotojų fizinio rodiklio pasiekimui skiriamą darbo laiką valandomis." sqref="E54:E73" xr:uid="{EA3D510C-E1BD-4792-B9D7-9E616E5321A5}"/>
    <dataValidation allowBlank="1" showInputMessage="1" showErrorMessage="1" prompt="nurodoma reikšmė „0,00“ jei neprašoma PVM finansavimo" sqref="G11:G30 G43:G52 G32:G41" xr:uid="{5283D5B6-6D85-48B5-82E8-9059A48D2FC2}"/>
    <dataValidation allowBlank="1" showInputMessage="1" showErrorMessage="1" prompt=" įrašykite reikšmę: asmenų sk. padauginti iš dienų sk. " sqref="E166 E159 E110 E117 E124 E131 E138 E145 E152 E173" xr:uid="{7C6ED5E7-2C53-474E-A321-4B4B4F7B5909}"/>
    <dataValidation allowBlank="1" showInputMessage="1" showErrorMessage="1" prompt="Įveskite vienos pareigybės darbuotojo skiriamą darbo laiką valandomis" sqref="E74:E103" xr:uid="{53CCF7DF-802A-41F6-8C76-B49E50B997BC}"/>
    <dataValidation type="list" allowBlank="1" showInputMessage="1" showErrorMessage="1" error="Dėmesio, reikšmė ne iš sąrašo" prompt="Pasirinkite finansavimo intensyvumą pagal veiklos pobūdį ir subjektą:" sqref="H6" xr:uid="{033AD12A-D87F-44A2-A21B-430627D68544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803242AB-D17C-4B84-9875-9F412195966C}"/>
    <dataValidation type="list" allowBlank="1" showInputMessage="1" showErrorMessage="1" sqref="K1" xr:uid="{6E58DEF2-CAF1-4DD7-BF55-479829A4D937}">
      <formula1>"Taikomieji (pramoniniai) moksliniai tyrimai, Eksperimentinė plėtra (bandomoji taikomoji veikla)"</formula1>
    </dataValidation>
    <dataValidation allowBlank="1" showErrorMessage="1" sqref="F54:F103" xr:uid="{BCD3FB3F-E479-4EB8-A2C0-C60DA0A1CF70}"/>
    <dataValidation allowBlank="1" showInputMessage="1" showErrorMessage="1" prompt="Numeris turi sutapti su PĮP nurodytu poveiklės numeriu" sqref="D2" xr:uid="{4EF419E1-8471-4344-9543-EBEE2B1045C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B70D2A2A-F09B-4DD1-ABE0-B327D3216B24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C6A92DCB-3F29-49BA-995E-A63A412FB161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A85E26BB-2970-48D0-9B06-5904124831C3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51DC07ED-EDAF-4B3A-B9A6-5E8790049285}">
          <x14:formula1>
            <xm:f>DATA!$B$3:$B$7</xm:f>
          </x14:formula1>
          <xm:sqref>D6:F6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0609-4E63-417C-BE2C-B5C3D06932F1}">
  <sheetPr codeName="Sheet12"/>
  <dimension ref="A2:T990"/>
  <sheetViews>
    <sheetView zoomScale="93" zoomScaleNormal="93" workbookViewId="0">
      <selection activeCell="U24" sqref="U24"/>
    </sheetView>
  </sheetViews>
  <sheetFormatPr defaultColWidth="14.44140625" defaultRowHeight="14.4" x14ac:dyDescent="0.3"/>
  <cols>
    <col min="1" max="1" width="9.109375" customWidth="1"/>
    <col min="2" max="2" width="13.109375" customWidth="1"/>
    <col min="3" max="3" width="9.6640625" customWidth="1"/>
    <col min="4" max="4" width="32.33203125" customWidth="1"/>
    <col min="5" max="5" width="10" customWidth="1"/>
    <col min="6" max="7" width="9.109375" customWidth="1"/>
    <col min="8" max="8" width="13.109375" customWidth="1"/>
    <col min="9" max="9" width="22.109375" bestFit="1" customWidth="1"/>
    <col min="10" max="20" width="9.109375" customWidth="1"/>
  </cols>
  <sheetData>
    <row r="2" spans="1:20" ht="40.200000000000003" customHeight="1" x14ac:dyDescent="0.3">
      <c r="A2" s="1"/>
      <c r="B2" s="5" t="s">
        <v>128</v>
      </c>
      <c r="C2" s="6" t="s">
        <v>129</v>
      </c>
      <c r="D2" s="6" t="s">
        <v>130</v>
      </c>
      <c r="E2" s="1"/>
      <c r="F2" s="1"/>
      <c r="G2" s="1"/>
      <c r="H2" s="5" t="s">
        <v>128</v>
      </c>
      <c r="I2" s="5" t="s">
        <v>131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3.5" customHeight="1" x14ac:dyDescent="0.3">
      <c r="A3" s="2"/>
      <c r="B3" s="1" t="s">
        <v>132</v>
      </c>
      <c r="C3" s="3">
        <f>SUMIF($B$9:$B$18,B3,$C$9:$C$18)</f>
        <v>0</v>
      </c>
      <c r="D3" s="3">
        <f>SUMIF($B$9:$B$18,B3,$D$9:$D$18)</f>
        <v>0</v>
      </c>
      <c r="E3" s="1"/>
      <c r="F3" s="1"/>
      <c r="G3" s="1"/>
      <c r="H3" s="1" t="s">
        <v>132</v>
      </c>
      <c r="I3" s="1" t="str">
        <f>VLOOKUP(H3,$H$9:$I$18,2,FALSE)</f>
        <v/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3.5" customHeight="1" x14ac:dyDescent="0.3">
      <c r="A4" s="1"/>
      <c r="B4" s="1" t="s">
        <v>41</v>
      </c>
      <c r="C4" s="3">
        <f>SUMIF($B$9:$B$18,B4,$C$9:$C$18)</f>
        <v>0</v>
      </c>
      <c r="D4" s="3">
        <f>SUMIF($B$9:$B$18,B4,$D$9:$D$18)</f>
        <v>0</v>
      </c>
      <c r="E4" s="1"/>
      <c r="F4" s="1"/>
      <c r="G4" s="1"/>
      <c r="H4" s="1" t="s">
        <v>41</v>
      </c>
      <c r="I4" s="1" t="e">
        <f>VLOOKUP(H4,$H$9:$I$18,2,FALSE)</f>
        <v>#N/A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3.5" customHeight="1" x14ac:dyDescent="0.3">
      <c r="A5" s="1"/>
      <c r="B5" s="1" t="s">
        <v>133</v>
      </c>
      <c r="C5" s="3">
        <f>SUMIF($B$9:$B$18,B5,$C$9:$C$18)</f>
        <v>0</v>
      </c>
      <c r="D5" s="3">
        <f>SUMIF($B$9:$B$18,B5,$D$9:$D$18)</f>
        <v>0</v>
      </c>
      <c r="E5" s="1"/>
      <c r="F5" s="1"/>
      <c r="G5" s="1"/>
      <c r="H5" s="1" t="s">
        <v>133</v>
      </c>
      <c r="I5" s="1" t="e">
        <f>VLOOKUP(H5,$H$9:$I$18,2,FALSE)</f>
        <v>#N/A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3.5" customHeight="1" x14ac:dyDescent="0.3">
      <c r="A6" s="1"/>
      <c r="B6" s="1" t="s">
        <v>134</v>
      </c>
      <c r="C6" s="3">
        <f>SUMIF($B$9:$B$18,B6,$C$9:$C$18)</f>
        <v>0</v>
      </c>
      <c r="D6" s="3">
        <f>SUMIF($B$9:$B$18,B6,$D$9:$D$18)</f>
        <v>0</v>
      </c>
      <c r="E6" s="1"/>
      <c r="F6" s="1"/>
      <c r="G6" s="1"/>
      <c r="H6" s="1" t="s">
        <v>134</v>
      </c>
      <c r="I6" s="1" t="e">
        <f>VLOOKUP(H6,$H$9:$I$18,2,FALSE)</f>
        <v>#N/A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3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53.55" customHeight="1" x14ac:dyDescent="0.3">
      <c r="A8" s="5" t="s">
        <v>135</v>
      </c>
      <c r="B8" s="5" t="s">
        <v>128</v>
      </c>
      <c r="C8" s="6" t="str">
        <f>C2</f>
        <v>Tinkamos finansuoti išlaidos</v>
      </c>
      <c r="D8" s="6" t="s">
        <v>130</v>
      </c>
      <c r="E8" s="1"/>
      <c r="F8" s="1"/>
      <c r="G8" s="5" t="s">
        <v>135</v>
      </c>
      <c r="H8" s="5" t="s">
        <v>128</v>
      </c>
      <c r="I8" s="5" t="s">
        <v>131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.5" customHeight="1" x14ac:dyDescent="0.3">
      <c r="A9" s="1">
        <v>1</v>
      </c>
      <c r="B9" s="1" t="str">
        <f>IF('1'!$D$6="","",'1'!$D$6)</f>
        <v>Pareiškėjas</v>
      </c>
      <c r="C9" s="4">
        <f>'1'!G180</f>
        <v>0</v>
      </c>
      <c r="D9" s="4">
        <f>'1'!H180</f>
        <v>0</v>
      </c>
      <c r="E9" s="1"/>
      <c r="F9" s="1"/>
      <c r="G9" s="1">
        <v>1</v>
      </c>
      <c r="H9" s="1" t="str">
        <f>IF('1'!$D$6="","",'1'!$D$6)</f>
        <v>Pareiškėjas</v>
      </c>
      <c r="I9" s="1" t="str">
        <f>IF('1'!$D$5="","",'1'!$D$5)</f>
        <v/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3.5" customHeight="1" x14ac:dyDescent="0.3">
      <c r="A10" s="1">
        <v>2</v>
      </c>
      <c r="B10" s="1" t="e">
        <f>IF(#REF!="","",#REF!)</f>
        <v>#REF!</v>
      </c>
      <c r="C10" s="4" t="e">
        <f>#REF!</f>
        <v>#REF!</v>
      </c>
      <c r="D10" s="4" t="e">
        <f>#REF!</f>
        <v>#REF!</v>
      </c>
      <c r="E10" s="1"/>
      <c r="F10" s="1"/>
      <c r="G10" s="1">
        <v>2</v>
      </c>
      <c r="H10" s="1" t="e">
        <f>IF(#REF!="","",#REF!)</f>
        <v>#REF!</v>
      </c>
      <c r="I10" s="1" t="e">
        <f>IF(#REF!="","",#REF!)</f>
        <v>#REF!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3.5" customHeight="1" x14ac:dyDescent="0.3">
      <c r="A11" s="1">
        <v>3</v>
      </c>
      <c r="B11" s="1" t="e">
        <f>IF(#REF!="","",#REF!)</f>
        <v>#REF!</v>
      </c>
      <c r="C11" s="4" t="e">
        <f>#REF!</f>
        <v>#REF!</v>
      </c>
      <c r="D11" s="4" t="e">
        <f>#REF!</f>
        <v>#REF!</v>
      </c>
      <c r="E11" s="1"/>
      <c r="F11" s="1"/>
      <c r="G11" s="1">
        <v>3</v>
      </c>
      <c r="H11" s="1" t="e">
        <f>IF(#REF!="","",#REF!)</f>
        <v>#REF!</v>
      </c>
      <c r="I11" s="1" t="e">
        <f>IF(#REF!="","",#REF!)</f>
        <v>#REF!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3.5" customHeight="1" x14ac:dyDescent="0.3">
      <c r="A12" s="1">
        <v>4</v>
      </c>
      <c r="B12" s="1" t="e">
        <f>IF(#REF!="","",#REF!)</f>
        <v>#REF!</v>
      </c>
      <c r="C12" s="4" t="e">
        <f>#REF!</f>
        <v>#REF!</v>
      </c>
      <c r="D12" s="4" t="e">
        <f>#REF!</f>
        <v>#REF!</v>
      </c>
      <c r="E12" s="1"/>
      <c r="F12" s="1"/>
      <c r="G12" s="1">
        <v>4</v>
      </c>
      <c r="H12" s="1" t="e">
        <f>IF(#REF!="","",#REF!)</f>
        <v>#REF!</v>
      </c>
      <c r="I12" s="1" t="e">
        <f>IF(#REF!="","",#REF!)</f>
        <v>#REF!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3.5" customHeight="1" x14ac:dyDescent="0.3">
      <c r="A13" s="1">
        <v>5</v>
      </c>
      <c r="B13" s="1" t="e">
        <f>IF(#REF!="","",#REF!)</f>
        <v>#REF!</v>
      </c>
      <c r="C13" s="4" t="e">
        <f>#REF!</f>
        <v>#REF!</v>
      </c>
      <c r="D13" s="4" t="e">
        <f>#REF!</f>
        <v>#REF!</v>
      </c>
      <c r="E13" s="1"/>
      <c r="F13" s="1"/>
      <c r="G13" s="1">
        <v>5</v>
      </c>
      <c r="H13" s="1" t="e">
        <f>IF(#REF!="","",#REF!)</f>
        <v>#REF!</v>
      </c>
      <c r="I13" s="1" t="e">
        <f>IF(#REF!="","",#REF!)</f>
        <v>#REF!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x14ac:dyDescent="0.3">
      <c r="A14" s="1">
        <v>6</v>
      </c>
      <c r="B14" s="1" t="e">
        <f>IF(#REF!="","",#REF!)</f>
        <v>#REF!</v>
      </c>
      <c r="C14" s="4" t="e">
        <f>#REF!</f>
        <v>#REF!</v>
      </c>
      <c r="D14" s="4" t="e">
        <f>#REF!</f>
        <v>#REF!</v>
      </c>
      <c r="E14" s="1"/>
      <c r="F14" s="1"/>
      <c r="G14" s="1">
        <v>6</v>
      </c>
      <c r="H14" s="1" t="e">
        <f>IF(#REF!="","",#REF!)</f>
        <v>#REF!</v>
      </c>
      <c r="I14" s="1" t="e">
        <f>IF(#REF!="","",#REF!)</f>
        <v>#REF!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3.5" customHeight="1" x14ac:dyDescent="0.3">
      <c r="A15" s="1">
        <v>7</v>
      </c>
      <c r="B15" s="1" t="e">
        <f>IF(#REF!="","",#REF!)</f>
        <v>#REF!</v>
      </c>
      <c r="C15" s="4" t="e">
        <f>#REF!</f>
        <v>#REF!</v>
      </c>
      <c r="D15" s="4" t="e">
        <f>#REF!</f>
        <v>#REF!</v>
      </c>
      <c r="E15" s="1"/>
      <c r="F15" s="1"/>
      <c r="G15" s="1">
        <v>7</v>
      </c>
      <c r="H15" s="1" t="e">
        <f>IF(#REF!="","",#REF!)</f>
        <v>#REF!</v>
      </c>
      <c r="I15" s="1" t="e">
        <f>IF(#REF!="","",#REF!)</f>
        <v>#REF!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3.5" customHeight="1" x14ac:dyDescent="0.3">
      <c r="A16" s="1">
        <v>8</v>
      </c>
      <c r="B16" s="1" t="e">
        <f>IF(#REF!="","",#REF!)</f>
        <v>#REF!</v>
      </c>
      <c r="C16" s="4" t="e">
        <f>#REF!</f>
        <v>#REF!</v>
      </c>
      <c r="D16" s="4" t="e">
        <f>#REF!</f>
        <v>#REF!</v>
      </c>
      <c r="E16" s="1"/>
      <c r="F16" s="1"/>
      <c r="G16" s="1">
        <v>8</v>
      </c>
      <c r="H16" s="1" t="e">
        <f>IF(#REF!="","",#REF!)</f>
        <v>#REF!</v>
      </c>
      <c r="I16" s="1" t="e">
        <f>IF(#REF!="","",#REF!)</f>
        <v>#REF!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3.5" customHeight="1" x14ac:dyDescent="0.3">
      <c r="A17" s="1">
        <v>9</v>
      </c>
      <c r="B17" s="1" t="e">
        <f>IF(#REF!="","",#REF!)</f>
        <v>#REF!</v>
      </c>
      <c r="C17" s="4" t="e">
        <f>#REF!</f>
        <v>#REF!</v>
      </c>
      <c r="D17" s="4" t="e">
        <f>#REF!</f>
        <v>#REF!</v>
      </c>
      <c r="E17" s="1"/>
      <c r="F17" s="1"/>
      <c r="G17" s="1">
        <v>9</v>
      </c>
      <c r="H17" s="1" t="e">
        <f>IF(#REF!="","",#REF!)</f>
        <v>#REF!</v>
      </c>
      <c r="I17" s="1" t="e">
        <f>IF(#REF!="","",#REF!)</f>
        <v>#REF!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3.5" customHeight="1" x14ac:dyDescent="0.3">
      <c r="A18" s="1">
        <v>10</v>
      </c>
      <c r="B18" s="1" t="e">
        <f>IF(#REF!="","",#REF!)</f>
        <v>#REF!</v>
      </c>
      <c r="C18" s="4" t="e">
        <f>#REF!</f>
        <v>#REF!</v>
      </c>
      <c r="D18" s="4" t="e">
        <f>#REF!</f>
        <v>#REF!</v>
      </c>
      <c r="E18" s="1"/>
      <c r="F18" s="1"/>
      <c r="G18" s="1">
        <v>10</v>
      </c>
      <c r="H18" s="1" t="e">
        <f>IF(#REF!="","",#REF!)</f>
        <v>#REF!</v>
      </c>
      <c r="I18" s="1" t="e">
        <f>IF(#REF!="","",#REF!)</f>
        <v>#REF!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3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3.5" customHeight="1" x14ac:dyDescent="0.3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3.5" customHeight="1" x14ac:dyDescent="0.3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3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x14ac:dyDescent="0.3">
      <c r="B23" s="5" t="s">
        <v>33</v>
      </c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x14ac:dyDescent="0.3">
      <c r="B24" s="7"/>
      <c r="C24" s="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3.5" customHeight="1" x14ac:dyDescent="0.3">
      <c r="A25" s="1"/>
      <c r="B25" s="1" t="s">
        <v>136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3">
      <c r="A26" s="1"/>
      <c r="B26" s="1" t="s">
        <v>137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3">
      <c r="A27" s="1"/>
      <c r="B27" s="1" t="s">
        <v>138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x14ac:dyDescent="0.3">
      <c r="A30" s="11" t="s">
        <v>119</v>
      </c>
      <c r="B30" s="11" t="s">
        <v>139</v>
      </c>
      <c r="C30" s="1"/>
      <c r="D30" s="1"/>
      <c r="E30" s="11" t="s">
        <v>121</v>
      </c>
      <c r="F30" s="11" t="s">
        <v>139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3">
      <c r="A31" s="1"/>
      <c r="B31" s="1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x14ac:dyDescent="0.3">
      <c r="A32" s="8" t="s">
        <v>120</v>
      </c>
      <c r="B32" s="10">
        <v>146.83000000000001</v>
      </c>
      <c r="C32" s="1"/>
      <c r="D32" s="1"/>
      <c r="E32" s="8" t="s">
        <v>122</v>
      </c>
      <c r="F32" s="8">
        <v>28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3.5" customHeight="1" x14ac:dyDescent="0.3">
      <c r="A33" s="8" t="s">
        <v>140</v>
      </c>
      <c r="B33" s="8">
        <v>175.32</v>
      </c>
      <c r="C33" s="1"/>
      <c r="D33" s="1"/>
      <c r="E33" s="8" t="s">
        <v>141</v>
      </c>
      <c r="F33" s="8">
        <v>211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x14ac:dyDescent="0.3">
      <c r="A34" s="8" t="s">
        <v>142</v>
      </c>
      <c r="B34" s="8">
        <v>193.58</v>
      </c>
      <c r="C34" s="1"/>
      <c r="D34" s="1"/>
      <c r="E34" s="8" t="s">
        <v>143</v>
      </c>
      <c r="F34" s="8">
        <v>309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3.5" customHeight="1" x14ac:dyDescent="0.3">
      <c r="A35" s="8" t="s">
        <v>144</v>
      </c>
      <c r="B35" s="8">
        <v>229.34</v>
      </c>
      <c r="C35" s="1"/>
      <c r="D35" s="1"/>
      <c r="E35" s="8" t="s">
        <v>145</v>
      </c>
      <c r="F35" s="8">
        <v>395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3.5" customHeight="1" x14ac:dyDescent="0.3">
      <c r="A36" s="8" t="s">
        <v>146</v>
      </c>
      <c r="B36" s="8">
        <v>83.72</v>
      </c>
      <c r="C36" s="1"/>
      <c r="D36" s="1"/>
      <c r="E36" s="8" t="s">
        <v>147</v>
      </c>
      <c r="F36" s="8">
        <v>580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3.5" customHeight="1" x14ac:dyDescent="0.3">
      <c r="A37" s="8" t="s">
        <v>148</v>
      </c>
      <c r="B37" s="8">
        <v>94.1</v>
      </c>
      <c r="C37" s="1"/>
      <c r="D37" s="1"/>
      <c r="E37" s="8" t="s">
        <v>149</v>
      </c>
      <c r="F37" s="8">
        <v>1188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3.5" customHeight="1" x14ac:dyDescent="0.3">
      <c r="A38" s="8" t="s">
        <v>150</v>
      </c>
      <c r="B38" s="8">
        <v>104.72</v>
      </c>
      <c r="C38" s="1"/>
      <c r="D38" s="1"/>
      <c r="E38" s="8" t="s">
        <v>151</v>
      </c>
      <c r="F38">
        <v>1735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3.5" customHeight="1" x14ac:dyDescent="0.3">
      <c r="A39" s="8" t="s">
        <v>152</v>
      </c>
      <c r="B39" s="9">
        <v>112.17</v>
      </c>
      <c r="C39" s="1"/>
      <c r="D39" s="1"/>
      <c r="E39" s="8" t="s">
        <v>153</v>
      </c>
      <c r="F39">
        <v>285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3.5" customHeight="1" x14ac:dyDescent="0.3">
      <c r="A40" s="8" t="s">
        <v>154</v>
      </c>
      <c r="B40" s="9">
        <v>122.97</v>
      </c>
      <c r="C40" s="1"/>
      <c r="D40" s="1"/>
      <c r="E40" s="8" t="s">
        <v>155</v>
      </c>
      <c r="F40">
        <v>417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3.5" customHeight="1" x14ac:dyDescent="0.3">
      <c r="A41" s="8" t="s">
        <v>150</v>
      </c>
      <c r="B41" s="8">
        <v>104.72</v>
      </c>
      <c r="C41" s="1"/>
      <c r="D41" s="1"/>
      <c r="E41" s="8" t="s">
        <v>156</v>
      </c>
      <c r="F41" s="8">
        <v>535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3.5" customHeight="1" x14ac:dyDescent="0.3">
      <c r="A42" s="8" t="s">
        <v>152</v>
      </c>
      <c r="B42" s="9">
        <v>112.17</v>
      </c>
      <c r="C42" s="1"/>
      <c r="D42" s="1"/>
      <c r="E42" s="8" t="s">
        <v>157</v>
      </c>
      <c r="F42" s="8">
        <v>785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3.5" customHeight="1" x14ac:dyDescent="0.3">
      <c r="A43" s="8" t="s">
        <v>154</v>
      </c>
      <c r="B43" s="9">
        <v>122.97</v>
      </c>
      <c r="C43" s="1"/>
      <c r="D43" s="1"/>
      <c r="E43" s="9" t="s">
        <v>158</v>
      </c>
      <c r="F43" s="9">
        <v>56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3.5" customHeight="1" x14ac:dyDescent="0.3">
      <c r="A44" s="1"/>
      <c r="B44" s="1"/>
      <c r="C44" s="1"/>
      <c r="D44" s="1"/>
      <c r="E44" s="8"/>
      <c r="F44" s="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3.5" customHeight="1" x14ac:dyDescent="0.3">
      <c r="A45" s="1"/>
      <c r="B45" s="1"/>
      <c r="C45" s="1"/>
      <c r="D45" s="1"/>
      <c r="E45" s="8"/>
      <c r="F45" s="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3.5" customHeight="1" x14ac:dyDescent="0.3">
      <c r="A46" s="1"/>
      <c r="B46" s="1"/>
      <c r="C46" s="1"/>
      <c r="D46" s="1"/>
      <c r="E46" s="9"/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3.5" customHeight="1" x14ac:dyDescent="0.3">
      <c r="A50" t="s">
        <v>159</v>
      </c>
      <c r="B50" s="1">
        <f>'1'!D$2</f>
        <v>0</v>
      </c>
      <c r="C50" s="1">
        <f>'1'!D$5</f>
        <v>0</v>
      </c>
      <c r="D50" s="1" t="str">
        <f>B50&amp;" "&amp;C50</f>
        <v>0 0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3.5" customHeight="1" x14ac:dyDescent="0.3">
      <c r="A51" t="s">
        <v>160</v>
      </c>
      <c r="B51" s="12" t="e">
        <f>#REF!</f>
        <v>#REF!</v>
      </c>
      <c r="C51" s="12" t="e">
        <f>#REF!</f>
        <v>#REF!</v>
      </c>
      <c r="D51" s="1" t="e">
        <f t="shared" ref="D51:D59" si="0">B51&amp;" "&amp;C51</f>
        <v>#REF!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3.5" customHeight="1" x14ac:dyDescent="0.3">
      <c r="A52" t="s">
        <v>161</v>
      </c>
      <c r="B52" s="12" t="e">
        <f>#REF!</f>
        <v>#REF!</v>
      </c>
      <c r="C52" s="12" t="e">
        <f>#REF!</f>
        <v>#REF!</v>
      </c>
      <c r="D52" s="1" t="e">
        <f t="shared" si="0"/>
        <v>#REF!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3.5" customHeight="1" x14ac:dyDescent="0.3">
      <c r="A53" t="s">
        <v>162</v>
      </c>
      <c r="B53" s="12" t="e">
        <f>#REF!</f>
        <v>#REF!</v>
      </c>
      <c r="C53" s="12" t="e">
        <f>#REF!</f>
        <v>#REF!</v>
      </c>
      <c r="D53" s="1" t="e">
        <f t="shared" si="0"/>
        <v>#REF!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3.5" customHeight="1" x14ac:dyDescent="0.3">
      <c r="A54" t="s">
        <v>163</v>
      </c>
      <c r="B54" s="12" t="e">
        <f>#REF!</f>
        <v>#REF!</v>
      </c>
      <c r="C54" s="12" t="e">
        <f>#REF!</f>
        <v>#REF!</v>
      </c>
      <c r="D54" s="1" t="e">
        <f t="shared" si="0"/>
        <v>#REF!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3.5" customHeight="1" x14ac:dyDescent="0.3">
      <c r="A55" t="s">
        <v>164</v>
      </c>
      <c r="B55" s="12" t="e">
        <f>#REF!</f>
        <v>#REF!</v>
      </c>
      <c r="C55" s="12" t="e">
        <f>#REF!</f>
        <v>#REF!</v>
      </c>
      <c r="D55" s="1" t="e">
        <f t="shared" si="0"/>
        <v>#REF!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3.5" customHeight="1" x14ac:dyDescent="0.3">
      <c r="A56" t="s">
        <v>165</v>
      </c>
      <c r="B56" s="12" t="e">
        <f>#REF!</f>
        <v>#REF!</v>
      </c>
      <c r="C56" s="12" t="e">
        <f>#REF!</f>
        <v>#REF!</v>
      </c>
      <c r="D56" s="1" t="e">
        <f t="shared" si="0"/>
        <v>#REF!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3.5" customHeight="1" x14ac:dyDescent="0.3">
      <c r="A57" t="s">
        <v>166</v>
      </c>
      <c r="B57" s="12" t="e">
        <f>#REF!</f>
        <v>#REF!</v>
      </c>
      <c r="C57" s="12" t="e">
        <f>#REF!</f>
        <v>#REF!</v>
      </c>
      <c r="D57" s="1" t="e">
        <f t="shared" si="0"/>
        <v>#REF!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3.5" customHeight="1" x14ac:dyDescent="0.3">
      <c r="A58" t="s">
        <v>167</v>
      </c>
      <c r="B58" s="12" t="e">
        <f>#REF!</f>
        <v>#REF!</v>
      </c>
      <c r="C58" s="12" t="e">
        <f>#REF!</f>
        <v>#REF!</v>
      </c>
      <c r="D58" s="1" t="e">
        <f t="shared" si="0"/>
        <v>#REF!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3.5" customHeight="1" x14ac:dyDescent="0.3">
      <c r="A59" t="s">
        <v>168</v>
      </c>
      <c r="B59" s="12" t="e">
        <f>#REF!</f>
        <v>#REF!</v>
      </c>
      <c r="C59" s="12" t="e">
        <f>#REF!</f>
        <v>#REF!</v>
      </c>
      <c r="D59" s="1" t="e">
        <f t="shared" si="0"/>
        <v>#REF!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3.5" customHeight="1" x14ac:dyDescent="0.3">
      <c r="A60" t="s">
        <v>169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3.5" customHeight="1" x14ac:dyDescent="0.3">
      <c r="A61" t="s">
        <v>170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3.5" customHeight="1" x14ac:dyDescent="0.3">
      <c r="A62" t="s">
        <v>171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3.5" customHeight="1" x14ac:dyDescent="0.3">
      <c r="A63" t="s">
        <v>172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3.5" customHeight="1" x14ac:dyDescent="0.3">
      <c r="B64" s="1" t="e">
        <f>#REF!</f>
        <v>#REF!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3.5" customHeight="1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0B75-640E-4474-9E2E-355CF76F1DB0}">
  <sheetPr codeName="Sheet2">
    <tabColor theme="9"/>
  </sheetPr>
  <dimension ref="A1:P180"/>
  <sheetViews>
    <sheetView zoomScale="90" zoomScaleNormal="90" workbookViewId="0">
      <pane ySplit="8" topLeftCell="A25" activePane="bottomLeft" state="frozen"/>
      <selection activeCell="I67" sqref="I67"/>
      <selection pane="bottomLeft" activeCell="F51" sqref="F51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25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3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6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41.4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I54:I58 E74:E103 K74:K174 I59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A175:F175"/>
    <mergeCell ref="B176:C176"/>
    <mergeCell ref="D176:F176"/>
    <mergeCell ref="B177:C177"/>
    <mergeCell ref="D177:F177"/>
    <mergeCell ref="A180:F180"/>
    <mergeCell ref="I99:I103"/>
    <mergeCell ref="I105:I111"/>
    <mergeCell ref="I112:I118"/>
    <mergeCell ref="I119:I125"/>
    <mergeCell ref="I126:I132"/>
    <mergeCell ref="I133:I139"/>
    <mergeCell ref="I140:I146"/>
    <mergeCell ref="I147:I153"/>
    <mergeCell ref="I154:I160"/>
    <mergeCell ref="I161:I167"/>
    <mergeCell ref="I168:I174"/>
    <mergeCell ref="A168:A174"/>
    <mergeCell ref="B168:B174"/>
    <mergeCell ref="A147:A153"/>
    <mergeCell ref="B147:B153"/>
    <mergeCell ref="A154:A160"/>
    <mergeCell ref="B154:B160"/>
    <mergeCell ref="A133:A139"/>
    <mergeCell ref="A161:A167"/>
    <mergeCell ref="B161:B167"/>
    <mergeCell ref="A94:A98"/>
    <mergeCell ref="B94:B98"/>
    <mergeCell ref="D94:D98"/>
    <mergeCell ref="E94:E98"/>
    <mergeCell ref="F94:F98"/>
    <mergeCell ref="H94:H98"/>
    <mergeCell ref="G94:G98"/>
    <mergeCell ref="A119:A125"/>
    <mergeCell ref="B119:B125"/>
    <mergeCell ref="B133:B139"/>
    <mergeCell ref="A140:A146"/>
    <mergeCell ref="B140:B146"/>
    <mergeCell ref="A126:A132"/>
    <mergeCell ref="B126:B132"/>
    <mergeCell ref="B104:F104"/>
    <mergeCell ref="A105:A111"/>
    <mergeCell ref="B105:B111"/>
    <mergeCell ref="A112:A118"/>
    <mergeCell ref="B112:B118"/>
    <mergeCell ref="I94:I98"/>
    <mergeCell ref="G99:G103"/>
    <mergeCell ref="A89:A93"/>
    <mergeCell ref="B89:B93"/>
    <mergeCell ref="D89:D93"/>
    <mergeCell ref="E89:E93"/>
    <mergeCell ref="F89:F93"/>
    <mergeCell ref="H89:H93"/>
    <mergeCell ref="A84:A88"/>
    <mergeCell ref="B84:B88"/>
    <mergeCell ref="D84:D88"/>
    <mergeCell ref="E84:E88"/>
    <mergeCell ref="F84:F88"/>
    <mergeCell ref="H84:H88"/>
    <mergeCell ref="G84:G88"/>
    <mergeCell ref="I84:I88"/>
    <mergeCell ref="G89:G93"/>
    <mergeCell ref="I89:I93"/>
    <mergeCell ref="A99:A103"/>
    <mergeCell ref="B99:B103"/>
    <mergeCell ref="D99:D103"/>
    <mergeCell ref="E99:E103"/>
    <mergeCell ref="F99:F103"/>
    <mergeCell ref="H99:H103"/>
    <mergeCell ref="I74:I78"/>
    <mergeCell ref="G79:G83"/>
    <mergeCell ref="I79:I83"/>
    <mergeCell ref="A69:A73"/>
    <mergeCell ref="B69:B73"/>
    <mergeCell ref="D69:D73"/>
    <mergeCell ref="E69:E73"/>
    <mergeCell ref="F69:F73"/>
    <mergeCell ref="H69:H73"/>
    <mergeCell ref="A79:A83"/>
    <mergeCell ref="B79:B83"/>
    <mergeCell ref="D79:D83"/>
    <mergeCell ref="E79:E83"/>
    <mergeCell ref="F79:F83"/>
    <mergeCell ref="H79:H83"/>
    <mergeCell ref="A74:A78"/>
    <mergeCell ref="B74:B78"/>
    <mergeCell ref="D74:D78"/>
    <mergeCell ref="E74:E78"/>
    <mergeCell ref="F74:F78"/>
    <mergeCell ref="H74:H78"/>
    <mergeCell ref="G74:G78"/>
    <mergeCell ref="A64:A68"/>
    <mergeCell ref="B64:B68"/>
    <mergeCell ref="D64:D68"/>
    <mergeCell ref="E64:E68"/>
    <mergeCell ref="F64:F68"/>
    <mergeCell ref="H64:H68"/>
    <mergeCell ref="G64:G68"/>
    <mergeCell ref="I64:I68"/>
    <mergeCell ref="G69:G73"/>
    <mergeCell ref="I69:I73"/>
    <mergeCell ref="B52:C52"/>
    <mergeCell ref="I54:I58"/>
    <mergeCell ref="G54:G58"/>
    <mergeCell ref="G59:G63"/>
    <mergeCell ref="I59:I63"/>
    <mergeCell ref="B53:F53"/>
    <mergeCell ref="A59:A63"/>
    <mergeCell ref="B59:B63"/>
    <mergeCell ref="D59:D63"/>
    <mergeCell ref="E59:E63"/>
    <mergeCell ref="F59:F63"/>
    <mergeCell ref="H59:H63"/>
    <mergeCell ref="A54:A58"/>
    <mergeCell ref="B54:B58"/>
    <mergeCell ref="D54:D58"/>
    <mergeCell ref="E54:E58"/>
    <mergeCell ref="F54:F58"/>
    <mergeCell ref="H54:H58"/>
    <mergeCell ref="B49:C49"/>
    <mergeCell ref="B50:C50"/>
    <mergeCell ref="B51:C51"/>
    <mergeCell ref="B20:C20"/>
    <mergeCell ref="B40:C40"/>
    <mergeCell ref="B41:C41"/>
    <mergeCell ref="B42:F42"/>
    <mergeCell ref="B43:C43"/>
    <mergeCell ref="B44:C44"/>
    <mergeCell ref="B45:C45"/>
    <mergeCell ref="B35:C35"/>
    <mergeCell ref="B36:C36"/>
    <mergeCell ref="B37:C37"/>
    <mergeCell ref="B38:C38"/>
    <mergeCell ref="B39:C39"/>
    <mergeCell ref="B33:C33"/>
    <mergeCell ref="B32:C32"/>
    <mergeCell ref="B31:F31"/>
    <mergeCell ref="B34:C34"/>
    <mergeCell ref="D178:F179"/>
    <mergeCell ref="D3:I3"/>
    <mergeCell ref="F4:G4"/>
    <mergeCell ref="D5:I5"/>
    <mergeCell ref="D6:F6"/>
    <mergeCell ref="A3:C3"/>
    <mergeCell ref="D4:E4"/>
    <mergeCell ref="A5:C5"/>
    <mergeCell ref="D1:F1"/>
    <mergeCell ref="B46:C46"/>
    <mergeCell ref="B10:F10"/>
    <mergeCell ref="B9:F9"/>
    <mergeCell ref="B8:C8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47:C47"/>
    <mergeCell ref="B48:C48"/>
  </mergeCells>
  <phoneticPr fontId="2" type="noConversion"/>
  <dataValidations xWindow="520" yWindow="665" count="14">
    <dataValidation allowBlank="1" showInputMessage="1" showErrorMessage="1" prompt="Numeris turi sutapti su PĮP nurodytu poveiklės numeriu" sqref="D2" xr:uid="{4CCBF148-6BF0-4209-BC5E-F806FBFB564B}"/>
    <dataValidation allowBlank="1" showErrorMessage="1" sqref="F54:F103" xr:uid="{4CF6C9C2-262B-4EA3-8B48-0304B6C1BAA3}"/>
    <dataValidation type="list" allowBlank="1" showInputMessage="1" showErrorMessage="1" sqref="K1" xr:uid="{3E679670-AB72-4857-83F8-47B2F4907A05}">
      <formula1>"Taikomieji (pramoniniai) moksliniai tyrimai, Eksperimentinė plėtra (bandomoji taikomoji veikla)"</formula1>
    </dataValidation>
    <dataValidation operator="lessThanOrEqual" allowBlank="1" showInputMessage="1" showErrorMessage="1" error="Įvesta reikšmė neturi viršyti 7,00 proc." sqref="D177:F177" xr:uid="{F9480835-F735-466E-8C93-EFD1A9532BE3}"/>
    <dataValidation type="list" allowBlank="1" showInputMessage="1" showErrorMessage="1" error="Dėmesio, reikšmė ne iš sąrašo" prompt="Pasirinkite finansavimo intensyvumą pagal veiklos pobūdį ir subjektą:" sqref="H6" xr:uid="{22A65A5C-5DF1-441D-8057-8A936470F024}">
      <formula1>"0%,25%,35%,40%,45%,50%,60%,65%,70%,75%,80%,100%"</formula1>
    </dataValidation>
    <dataValidation allowBlank="1" showInputMessage="1" showErrorMessage="1" prompt="Įveskite vienos pareigybės darbuotojo skiriamą darbo laiką valandomis" sqref="E74:E103" xr:uid="{0610ECA0-AD77-46D0-B3E1-F585AFE24D45}"/>
    <dataValidation allowBlank="1" showInputMessage="1" showErrorMessage="1" prompt=" įrašykite reikšmę: asmenų sk. padauginti iš dienų sk. " sqref="E166 E159 E110 E117 E124 E131 E138 E145 E152 E173" xr:uid="{318518C4-EEE4-4ED3-A6CD-969D6CD9E76C}"/>
    <dataValidation allowBlank="1" showInputMessage="1" showErrorMessage="1" prompt="nurodoma reikšmė „0,00“ jei neprašoma PVM finansavimo" sqref="G11:G30 G43:G52 G32:G41" xr:uid="{A65815E6-3887-467A-924A-D4DA3EEEC89F}"/>
    <dataValidation allowBlank="1" showInputMessage="1" showErrorMessage="1" prompt="Įveskite vienos pareigybės darbuotojų fizinio rodiklio pasiekimui skiriamą darbo laiką valandomis." sqref="E54:E73" xr:uid="{EC7A2FB5-7D96-4F9D-BF18-F77585B0005C}"/>
    <dataValidation allowBlank="1" showInputMessage="1" showErrorMessage="1" prompt=" įrašykite reikšmę: asmenų sk." sqref="E111 E139 E167" xr:uid="{958C83E1-7BC8-4E4B-93B9-57784E4C5BD3}"/>
    <dataValidation allowBlank="1" showInputMessage="1" showErrorMessage="1" prompt=" įrašykite reikšmę: asmenų sk. " sqref="E118 E146 E153 E160 E174" xr:uid="{7F9E7DF4-6928-4714-BBF6-2B6B706DCBA2}"/>
    <dataValidation allowBlank="1" showInputMessage="1" showErrorMessage="1" prompt=" įrašykite reikšmę: asmenų sk.  " sqref="E125" xr:uid="{3DF9F8D4-C501-4B65-AEFF-41C65FEDFB82}"/>
    <dataValidation allowBlank="1" showInputMessage="1" showErrorMessage="1" prompt=" įrašykite reikšmę: asmenų sk. _x000a_" sqref="E132" xr:uid="{A6A68817-E8F0-4575-A7AC-54FAF6B6E1DE}"/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9:I103 I54:I58" xr:uid="{6A22517E-19BC-4582-8480-044384E09C94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520" yWindow="665" count="4">
        <x14:dataValidation type="list" allowBlank="1" showInputMessage="1" showErrorMessage="1" error="Dėmesio, reikšmė ne iš sąrašo" xr:uid="{CEFCE46D-9F0E-4182-890B-4CC5A135D189}">
          <x14:formula1>
            <xm:f>DATA!$B$3:$B$7</xm:f>
          </x14:formula1>
          <xm:sqref>D6:F6</xm:sqref>
        </x14:dataValidation>
        <x14:dataValidation type="list" allowBlank="1" showInputMessage="1" showErrorMessage="1" xr:uid="{2B90913A-4581-47EC-863C-FE56578B1281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prompt="Pasirinkitę FĮ " xr:uid="{ECEA8C24-2577-4590-8C66-368853DE7B69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error="Dėmesio, reikšmė ne iš sąrašo" prompt="Pasirinkitę FĮ " xr:uid="{999A5B17-F62B-44E5-9EC6-4A54326AC36D}">
          <x14:formula1>
            <xm:f>DATA!$E$32:$E$46</xm:f>
          </x14:formula1>
          <xm:sqref>D111 D118 D125 D132 D139 D146 D153 D160 D167 D174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9DD6-7B01-4E32-AE86-7547015A6BA5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816F1F8F-5F90-43C8-9A1C-AB533C7FACAC}"/>
    <dataValidation allowBlank="1" showInputMessage="1" showErrorMessage="1" prompt=" įrašykite reikšmę: asmenų sk. _x000a_" sqref="E132" xr:uid="{0EB730B1-FB80-422E-99F2-7D07175D88D4}"/>
    <dataValidation allowBlank="1" showInputMessage="1" showErrorMessage="1" prompt=" įrašykite reikšmę: asmenų sk.  " sqref="E125" xr:uid="{9772ABF4-2074-484B-A832-838F12C33153}"/>
    <dataValidation allowBlank="1" showInputMessage="1" showErrorMessage="1" prompt=" įrašykite reikšmę: asmenų sk. " sqref="E118 E146 E153 E160 E174" xr:uid="{AD23D1DF-9341-4AB2-9B4E-FBC4F0C703D3}"/>
    <dataValidation allowBlank="1" showInputMessage="1" showErrorMessage="1" prompt=" įrašykite reikšmę: asmenų sk." sqref="E111 E139 E167" xr:uid="{08596ABD-D748-483B-8E1F-B08A1758819F}"/>
    <dataValidation allowBlank="1" showInputMessage="1" showErrorMessage="1" prompt="Įveskite vienos pareigybės darbuotojų fizinio rodiklio pasiekimui skiriamą darbo laiką valandomis." sqref="E54:E73" xr:uid="{F77B01E7-EF59-4162-84C3-20AC7EAE8A50}"/>
    <dataValidation allowBlank="1" showInputMessage="1" showErrorMessage="1" prompt="nurodoma reikšmė „0,00“ jei neprašoma PVM finansavimo" sqref="G11:G30 G43:G52 G32:G41" xr:uid="{2CA38BBF-4F0F-4631-BFFB-1289A23BEB1A}"/>
    <dataValidation allowBlank="1" showInputMessage="1" showErrorMessage="1" prompt=" įrašykite reikšmę: asmenų sk. padauginti iš dienų sk. " sqref="E166 E159 E110 E117 E124 E131 E138 E145 E152 E173" xr:uid="{FB1B7D07-CC61-4A02-84A0-12DDF1DA1CD9}"/>
    <dataValidation allowBlank="1" showInputMessage="1" showErrorMessage="1" prompt="Įveskite vienos pareigybės darbuotojo skiriamą darbo laiką valandomis" sqref="E74:E103" xr:uid="{200A6F81-FA10-407D-960C-BCBC842C2885}"/>
    <dataValidation type="list" allowBlank="1" showInputMessage="1" showErrorMessage="1" error="Dėmesio, reikšmė ne iš sąrašo" prompt="Pasirinkite finansavimo intensyvumą pagal veiklos pobūdį ir subjektą:" sqref="H6" xr:uid="{4AF6D40F-71E7-49EA-8EED-E3F0E67D015B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2311730E-40B0-4427-9ABC-EE57B6D3A844}"/>
    <dataValidation type="list" allowBlank="1" showInputMessage="1" showErrorMessage="1" sqref="K1" xr:uid="{C49EC968-AB09-4B83-B4B4-98372AD0805C}">
      <formula1>"Taikomieji (pramoniniai) moksliniai tyrimai, Eksperimentinė plėtra (bandomoji taikomoji veikla)"</formula1>
    </dataValidation>
    <dataValidation allowBlank="1" showErrorMessage="1" sqref="F54:F103" xr:uid="{44665871-FE97-4E71-9A96-F1B0B5B21577}"/>
    <dataValidation allowBlank="1" showInputMessage="1" showErrorMessage="1" prompt="Numeris turi sutapti su PĮP nurodytu poveiklės numeriu" sqref="D2" xr:uid="{D65178CD-A991-48F6-9DFC-163948AD21DF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4B9E58D4-3094-4358-ADD6-2CBC895D3B78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15F31578-FAAA-475A-98D2-F2BC60340768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B2071E05-1BA8-49E2-B9FB-74243301A38A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2BFF5FC2-A3E1-4230-B5E6-022980DE624A}">
          <x14:formula1>
            <xm:f>DATA!$B$3:$B$7</xm:f>
          </x14:formula1>
          <xm:sqref>D6:F6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8C1B-1F4D-40A1-9ABD-4961C237D9C8}">
  <sheetPr>
    <tabColor theme="9"/>
  </sheetPr>
  <dimension ref="A1:P180"/>
  <sheetViews>
    <sheetView zoomScale="90" zoomScaleNormal="90" workbookViewId="0">
      <pane ySplit="8" topLeftCell="A42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AC93844B-7E44-4B24-B368-525F4B37C8BE}"/>
    <dataValidation allowBlank="1" showInputMessage="1" showErrorMessage="1" prompt=" įrašykite reikšmę: asmenų sk. _x000a_" sqref="E132" xr:uid="{3FAED3BA-304E-411E-9524-424DEE6B72BF}"/>
    <dataValidation allowBlank="1" showInputMessage="1" showErrorMessage="1" prompt=" įrašykite reikšmę: asmenų sk.  " sqref="E125" xr:uid="{5C327469-D612-4A0D-95B7-9C7B524A61D2}"/>
    <dataValidation allowBlank="1" showInputMessage="1" showErrorMessage="1" prompt=" įrašykite reikšmę: asmenų sk. " sqref="E118 E146 E153 E160 E174" xr:uid="{F2F9A924-CECA-405F-A91F-A4E0E2891754}"/>
    <dataValidation allowBlank="1" showInputMessage="1" showErrorMessage="1" prompt=" įrašykite reikšmę: asmenų sk." sqref="E111 E139 E167" xr:uid="{769A990D-FFA2-4294-A64F-75DF1A1116D1}"/>
    <dataValidation allowBlank="1" showInputMessage="1" showErrorMessage="1" prompt="Įveskite vienos pareigybės darbuotojų fizinio rodiklio pasiekimui skiriamą darbo laiką valandomis." sqref="E54:E73" xr:uid="{1B43DAC9-1E52-48FC-BC89-FB4074A4D50F}"/>
    <dataValidation allowBlank="1" showInputMessage="1" showErrorMessage="1" prompt="nurodoma reikšmė „0,00“ jei neprašoma PVM finansavimo" sqref="G11:G30 G43:G52 G32:G41" xr:uid="{010EFB01-450E-45B4-91AF-1A0E7DA02621}"/>
    <dataValidation allowBlank="1" showInputMessage="1" showErrorMessage="1" prompt=" įrašykite reikšmę: asmenų sk. padauginti iš dienų sk. " sqref="E166 E159 E110 E117 E124 E131 E138 E145 E152 E173" xr:uid="{5304FC2A-C68F-4830-BB9D-7F6E6721A079}"/>
    <dataValidation allowBlank="1" showInputMessage="1" showErrorMessage="1" prompt="Įveskite vienos pareigybės darbuotojo skiriamą darbo laiką valandomis" sqref="E74:E103" xr:uid="{34C030A3-7B59-47A5-A143-2C9040C598A7}"/>
    <dataValidation type="list" allowBlank="1" showInputMessage="1" showErrorMessage="1" error="Dėmesio, reikšmė ne iš sąrašo" prompt="Pasirinkite finansavimo intensyvumą pagal veiklos pobūdį ir subjektą:" sqref="H6" xr:uid="{B6B3DCD3-FD87-47DB-99CC-581D0CDA0B9A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528704C7-DE19-432D-8953-14CA31A7CDD8}"/>
    <dataValidation type="list" allowBlank="1" showInputMessage="1" showErrorMessage="1" sqref="K1" xr:uid="{790A0BC7-527C-49FB-8AE1-28F60E43E567}">
      <formula1>"Taikomieji (pramoniniai) moksliniai tyrimai, Eksperimentinė plėtra (bandomoji taikomoji veikla)"</formula1>
    </dataValidation>
    <dataValidation allowBlank="1" showErrorMessage="1" sqref="F54:F103" xr:uid="{AFC85E1A-ECBB-4E66-9E6C-6D5E2B74C3A3}"/>
    <dataValidation allowBlank="1" showInputMessage="1" showErrorMessage="1" prompt="Numeris turi sutapti su PĮP nurodytu poveiklės numeriu" sqref="D2" xr:uid="{D2FC67C1-D044-4713-8757-2B687DDF12E3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EDBB5A90-0BAE-4ABD-865A-C319D9CE4F6A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ADEE1114-C715-4F02-A796-0488082BD855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3CCD5604-EC8E-47C2-ACD1-7BC35D338257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101A5693-3952-46EA-B968-291647C0B8EC}">
          <x14:formula1>
            <xm:f>DATA!$B$3:$B$7</xm:f>
          </x14:formula1>
          <xm:sqref>D6:F6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255B-D621-40A4-9175-1C7916E40B50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8D81DEB7-CDEB-41A2-A534-004453B6B14D}"/>
    <dataValidation allowBlank="1" showInputMessage="1" showErrorMessage="1" prompt=" įrašykite reikšmę: asmenų sk. _x000a_" sqref="E132" xr:uid="{F44AD8E5-E991-4757-B7AB-FD1366B88036}"/>
    <dataValidation allowBlank="1" showInputMessage="1" showErrorMessage="1" prompt=" įrašykite reikšmę: asmenų sk.  " sqref="E125" xr:uid="{E4C4797A-7017-45EC-B4A6-BBFC019AF8B6}"/>
    <dataValidation allowBlank="1" showInputMessage="1" showErrorMessage="1" prompt=" įrašykite reikšmę: asmenų sk. " sqref="E118 E146 E153 E160 E174" xr:uid="{26D629BA-86CE-417A-8D48-2D9268F283B2}"/>
    <dataValidation allowBlank="1" showInputMessage="1" showErrorMessage="1" prompt=" įrašykite reikšmę: asmenų sk." sqref="E111 E139 E167" xr:uid="{01861530-8F82-41FA-AF5A-2DA910259E42}"/>
    <dataValidation allowBlank="1" showInputMessage="1" showErrorMessage="1" prompt="Įveskite vienos pareigybės darbuotojų fizinio rodiklio pasiekimui skiriamą darbo laiką valandomis." sqref="E54:E73" xr:uid="{D26BD52D-9D44-4D03-A454-30E67E5509D4}"/>
    <dataValidation allowBlank="1" showInputMessage="1" showErrorMessage="1" prompt="nurodoma reikšmė „0,00“ jei neprašoma PVM finansavimo" sqref="G11:G30 G43:G52 G32:G41" xr:uid="{FBD96EDC-0DFA-4A79-B5B3-BF1C6B177952}"/>
    <dataValidation allowBlank="1" showInputMessage="1" showErrorMessage="1" prompt=" įrašykite reikšmę: asmenų sk. padauginti iš dienų sk. " sqref="E166 E159 E110 E117 E124 E131 E138 E145 E152 E173" xr:uid="{C2BF3A3B-E9B9-4A5E-A446-87907B0EA226}"/>
    <dataValidation allowBlank="1" showInputMessage="1" showErrorMessage="1" prompt="Įveskite vienos pareigybės darbuotojo skiriamą darbo laiką valandomis" sqref="E74:E103" xr:uid="{6A857656-D2C3-4668-A30F-8FFAEDCCE55C}"/>
    <dataValidation type="list" allowBlank="1" showInputMessage="1" showErrorMessage="1" error="Dėmesio, reikšmė ne iš sąrašo" prompt="Pasirinkite finansavimo intensyvumą pagal veiklos pobūdį ir subjektą:" sqref="H6" xr:uid="{1E80B2D9-9CC1-47D1-92B7-45E58CEBA07A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AFF6666D-AABA-4BC9-9882-AA61A7EE86C6}"/>
    <dataValidation type="list" allowBlank="1" showInputMessage="1" showErrorMessage="1" sqref="K1" xr:uid="{13EA69E2-03E5-41D8-B759-301D4D56EF07}">
      <formula1>"Taikomieji (pramoniniai) moksliniai tyrimai, Eksperimentinė plėtra (bandomoji taikomoji veikla)"</formula1>
    </dataValidation>
    <dataValidation allowBlank="1" showErrorMessage="1" sqref="F54:F103" xr:uid="{92AE486A-0416-476D-9E4D-33394EDF27F0}"/>
    <dataValidation allowBlank="1" showInputMessage="1" showErrorMessage="1" prompt="Numeris turi sutapti su PĮP nurodytu poveiklės numeriu" sqref="D2" xr:uid="{2F39A6B3-B41F-44B2-B9A8-B1D267C9C6A3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1E6112C5-AB39-4168-B03C-D2DFA990C6BD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66A1F81D-302F-485C-9628-B0C2A337EB22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DE803A0C-5509-42D3-A375-3FBDCEC03E95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C8B49EB6-03BE-4BA9-A512-DA3AE23BAF03}">
          <x14:formula1>
            <xm:f>DATA!$B$3:$B$7</xm:f>
          </x14:formula1>
          <xm:sqref>D6:F6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ED8B-FD16-4A35-A344-7F40B4E9AE87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DE7C6CF7-CFE0-4CF2-9CB9-22797DC0FC5F}"/>
    <dataValidation allowBlank="1" showInputMessage="1" showErrorMessage="1" prompt=" įrašykite reikšmę: asmenų sk. _x000a_" sqref="E132" xr:uid="{E3E4423B-6216-4A55-9CF7-18217583A9CC}"/>
    <dataValidation allowBlank="1" showInputMessage="1" showErrorMessage="1" prompt=" įrašykite reikšmę: asmenų sk.  " sqref="E125" xr:uid="{33FE32DF-3F8D-4716-8E04-0F078544B232}"/>
    <dataValidation allowBlank="1" showInputMessage="1" showErrorMessage="1" prompt=" įrašykite reikšmę: asmenų sk. " sqref="E118 E146 E153 E160 E174" xr:uid="{E902F2E2-87CB-4488-A510-21701FC67694}"/>
    <dataValidation allowBlank="1" showInputMessage="1" showErrorMessage="1" prompt=" įrašykite reikšmę: asmenų sk." sqref="E111 E139 E167" xr:uid="{DCC9F2AB-6780-4AA2-9454-7B3121006183}"/>
    <dataValidation allowBlank="1" showInputMessage="1" showErrorMessage="1" prompt="Įveskite vienos pareigybės darbuotojų fizinio rodiklio pasiekimui skiriamą darbo laiką valandomis." sqref="E54:E73" xr:uid="{6639EB4C-D213-4CA7-9A41-56B4757CD286}"/>
    <dataValidation allowBlank="1" showInputMessage="1" showErrorMessage="1" prompt="nurodoma reikšmė „0,00“ jei neprašoma PVM finansavimo" sqref="G11:G30 G43:G52 G32:G41" xr:uid="{E05D32F2-4204-448D-890B-A452476F9BB7}"/>
    <dataValidation allowBlank="1" showInputMessage="1" showErrorMessage="1" prompt=" įrašykite reikšmę: asmenų sk. padauginti iš dienų sk. " sqref="E166 E159 E110 E117 E124 E131 E138 E145 E152 E173" xr:uid="{5BABF9B5-FF2E-445B-841C-5DD38A9ADEEF}"/>
    <dataValidation allowBlank="1" showInputMessage="1" showErrorMessage="1" prompt="Įveskite vienos pareigybės darbuotojo skiriamą darbo laiką valandomis" sqref="E74:E103" xr:uid="{CC15563E-8BAF-485E-A722-B7B7B44823DF}"/>
    <dataValidation type="list" allowBlank="1" showInputMessage="1" showErrorMessage="1" error="Dėmesio, reikšmė ne iš sąrašo" prompt="Pasirinkite finansavimo intensyvumą pagal veiklos pobūdį ir subjektą:" sqref="H6" xr:uid="{57EEC52C-49DA-4DC1-A88A-03946AFA86AD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CD6F3390-0BDD-4D79-A93A-47756076C3D1}"/>
    <dataValidation type="list" allowBlank="1" showInputMessage="1" showErrorMessage="1" sqref="K1" xr:uid="{1F375DDE-181F-4FC6-B807-3B9E9DFDFC7F}">
      <formula1>"Taikomieji (pramoniniai) moksliniai tyrimai, Eksperimentinė plėtra (bandomoji taikomoji veikla)"</formula1>
    </dataValidation>
    <dataValidation allowBlank="1" showErrorMessage="1" sqref="F54:F103" xr:uid="{486D55DE-4C03-4770-9744-8CFE42CFDC81}"/>
    <dataValidation allowBlank="1" showInputMessage="1" showErrorMessage="1" prompt="Numeris turi sutapti su PĮP nurodytu poveiklės numeriu" sqref="D2" xr:uid="{9D7B4FBB-B3EA-4740-9E2F-9D5AC338C75A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397A5DFD-025E-4B05-B241-61A22438A8CC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33D26055-7517-46E2-A14B-0FC450E874B4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83584B8A-5530-4D51-89C5-B9CD55E537FF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737DABBA-C706-42F4-8A9F-E2D4BEC53A90}">
          <x14:formula1>
            <xm:f>DATA!$B$3:$B$7</xm:f>
          </x14:formula1>
          <xm:sqref>D6:F6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611F-E108-4A2F-992B-FD2BABED0460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507958A5-E8B0-4D93-824B-CEBF4607942A}"/>
    <dataValidation allowBlank="1" showInputMessage="1" showErrorMessage="1" prompt=" įrašykite reikšmę: asmenų sk. _x000a_" sqref="E132" xr:uid="{42EC1174-B45A-4A7E-9F2C-5B7D1C2CD7EA}"/>
    <dataValidation allowBlank="1" showInputMessage="1" showErrorMessage="1" prompt=" įrašykite reikšmę: asmenų sk.  " sqref="E125" xr:uid="{A1C603BB-4548-4FA9-B03D-7FE9CE8583CB}"/>
    <dataValidation allowBlank="1" showInputMessage="1" showErrorMessage="1" prompt=" įrašykite reikšmę: asmenų sk. " sqref="E118 E146 E153 E160 E174" xr:uid="{8858F0E6-702E-408C-AFD5-AB7381FA1D86}"/>
    <dataValidation allowBlank="1" showInputMessage="1" showErrorMessage="1" prompt=" įrašykite reikšmę: asmenų sk." sqref="E111 E139 E167" xr:uid="{86D5C570-5291-4F97-BD11-38D1A11FC695}"/>
    <dataValidation allowBlank="1" showInputMessage="1" showErrorMessage="1" prompt="Įveskite vienos pareigybės darbuotojų fizinio rodiklio pasiekimui skiriamą darbo laiką valandomis." sqref="E54:E73" xr:uid="{9D608B61-4B70-459C-92FA-4E065F9669A8}"/>
    <dataValidation allowBlank="1" showInputMessage="1" showErrorMessage="1" prompt="nurodoma reikšmė „0,00“ jei neprašoma PVM finansavimo" sqref="G11:G30 G43:G52 G32:G41" xr:uid="{C96E7B38-F03F-4405-9801-F9912439E72D}"/>
    <dataValidation allowBlank="1" showInputMessage="1" showErrorMessage="1" prompt=" įrašykite reikšmę: asmenų sk. padauginti iš dienų sk. " sqref="E166 E159 E110 E117 E124 E131 E138 E145 E152 E173" xr:uid="{AC400B43-68FA-43A6-BC0F-DF21FDBCCE46}"/>
    <dataValidation allowBlank="1" showInputMessage="1" showErrorMessage="1" prompt="Įveskite vienos pareigybės darbuotojo skiriamą darbo laiką valandomis" sqref="E74:E103" xr:uid="{56157DC1-6C21-46EA-B818-6E69B264448E}"/>
    <dataValidation type="list" allowBlank="1" showInputMessage="1" showErrorMessage="1" error="Dėmesio, reikšmė ne iš sąrašo" prompt="Pasirinkite finansavimo intensyvumą pagal veiklos pobūdį ir subjektą:" sqref="H6" xr:uid="{D7D8AC08-D09B-4BAB-85A3-CADDDF7256BB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50F6EA08-D2C6-459C-B898-4018723DD42C}"/>
    <dataValidation type="list" allowBlank="1" showInputMessage="1" showErrorMessage="1" sqref="K1" xr:uid="{D703533D-CDD0-42F6-9949-7E7C151D3376}">
      <formula1>"Taikomieji (pramoniniai) moksliniai tyrimai, Eksperimentinė plėtra (bandomoji taikomoji veikla)"</formula1>
    </dataValidation>
    <dataValidation allowBlank="1" showErrorMessage="1" sqref="F54:F103" xr:uid="{35B733C5-A51A-42CF-9C1D-05656C1900A6}"/>
    <dataValidation allowBlank="1" showInputMessage="1" showErrorMessage="1" prompt="Numeris turi sutapti su PĮP nurodytu poveiklės numeriu" sqref="D2" xr:uid="{E10F9A70-6BF5-427E-8438-25C48FAA901B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0A3AC64C-5A64-4CB6-A87D-4C41264AE616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AC13525D-E880-4E67-B663-59E11DDF89A8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B35F165A-868A-4364-BB0F-F980B736708C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783AFD5E-E6B2-498E-B3B9-8202B032D401}">
          <x14:formula1>
            <xm:f>DATA!$B$3:$B$7</xm:f>
          </x14:formula1>
          <xm:sqref>D6:F6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F9E1-BF13-46C7-92A3-D311DA0642D2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4A0CB1BF-F295-41F7-9C95-87FE560457B5}"/>
    <dataValidation allowBlank="1" showInputMessage="1" showErrorMessage="1" prompt=" įrašykite reikšmę: asmenų sk. _x000a_" sqref="E132" xr:uid="{F9DDF00A-64F0-4E5F-B48E-2A1454C23066}"/>
    <dataValidation allowBlank="1" showInputMessage="1" showErrorMessage="1" prompt=" įrašykite reikšmę: asmenų sk.  " sqref="E125" xr:uid="{A6BBCCE0-D88D-4F60-9BDA-5E9FD70B84C2}"/>
    <dataValidation allowBlank="1" showInputMessage="1" showErrorMessage="1" prompt=" įrašykite reikšmę: asmenų sk. " sqref="E118 E146 E153 E160 E174" xr:uid="{19BEA39D-F2AD-474F-A970-BB5F0B4F4392}"/>
    <dataValidation allowBlank="1" showInputMessage="1" showErrorMessage="1" prompt=" įrašykite reikšmę: asmenų sk." sqref="E111 E139 E167" xr:uid="{0F6F6BE5-38A1-4311-8DC0-B93A4CEA7B86}"/>
    <dataValidation allowBlank="1" showInputMessage="1" showErrorMessage="1" prompt="Įveskite vienos pareigybės darbuotojų fizinio rodiklio pasiekimui skiriamą darbo laiką valandomis." sqref="E54:E73" xr:uid="{46C393C1-CD03-4332-AEC5-CB2D691A77E1}"/>
    <dataValidation allowBlank="1" showInputMessage="1" showErrorMessage="1" prompt="nurodoma reikšmė „0,00“ jei neprašoma PVM finansavimo" sqref="G11:G30 G43:G52 G32:G41" xr:uid="{DE98D8D1-C683-47AC-A6D8-583CF66FAFBF}"/>
    <dataValidation allowBlank="1" showInputMessage="1" showErrorMessage="1" prompt=" įrašykite reikšmę: asmenų sk. padauginti iš dienų sk. " sqref="E166 E159 E110 E117 E124 E131 E138 E145 E152 E173" xr:uid="{4EBBCC2E-2A64-4B33-9923-600FFCE44FD9}"/>
    <dataValidation allowBlank="1" showInputMessage="1" showErrorMessage="1" prompt="Įveskite vienos pareigybės darbuotojo skiriamą darbo laiką valandomis" sqref="E74:E103" xr:uid="{723FDAAC-597E-42C9-8CAA-6E31C492C18D}"/>
    <dataValidation type="list" allowBlank="1" showInputMessage="1" showErrorMessage="1" error="Dėmesio, reikšmė ne iš sąrašo" prompt="Pasirinkite finansavimo intensyvumą pagal veiklos pobūdį ir subjektą:" sqref="H6" xr:uid="{B9A7FE6A-219E-46F1-87F0-71B95465B836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E34E5B15-3F27-4E5E-8AB5-75ED9B07D27C}"/>
    <dataValidation type="list" allowBlank="1" showInputMessage="1" showErrorMessage="1" sqref="K1" xr:uid="{56DAA863-7FD7-4BBF-A48B-7B25ED620FD1}">
      <formula1>"Taikomieji (pramoniniai) moksliniai tyrimai, Eksperimentinė plėtra (bandomoji taikomoji veikla)"</formula1>
    </dataValidation>
    <dataValidation allowBlank="1" showErrorMessage="1" sqref="F54:F103" xr:uid="{29370F39-BAB9-4366-B1F8-3F8B0122BFBC}"/>
    <dataValidation allowBlank="1" showInputMessage="1" showErrorMessage="1" prompt="Numeris turi sutapti su PĮP nurodytu poveiklės numeriu" sqref="D2" xr:uid="{6A11451F-4EB2-4513-AC06-4ADBB3569AE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9AC70D7C-12E1-4C6B-AA1E-5CBADAEA658E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818B1B6E-4C28-4C67-B17F-05DE62959B6D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407349C4-3185-4671-A568-1E7BEC286496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A74CD8E9-39E5-4FF8-A18B-DCBAD6409163}">
          <x14:formula1>
            <xm:f>DATA!$B$3:$B$7</xm:f>
          </x14:formula1>
          <xm:sqref>D6:F6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40ED-772E-4402-B395-B37AF548459F}">
  <sheetPr>
    <tabColor theme="9"/>
  </sheetPr>
  <dimension ref="A1:P180"/>
  <sheetViews>
    <sheetView zoomScale="90" zoomScaleNormal="90" workbookViewId="0">
      <pane ySplit="8" topLeftCell="A9" activePane="bottomLeft" state="frozen"/>
      <selection activeCell="I67" sqref="I67"/>
      <selection pane="bottomLeft" sqref="A1:XFD1048576"/>
    </sheetView>
  </sheetViews>
  <sheetFormatPr defaultColWidth="9.109375" defaultRowHeight="13.8" x14ac:dyDescent="0.25"/>
  <cols>
    <col min="1" max="1" width="4.77734375" style="14" bestFit="1" customWidth="1"/>
    <col min="2" max="2" width="26.109375" style="14" customWidth="1"/>
    <col min="3" max="3" width="30.44140625" style="14" customWidth="1"/>
    <col min="4" max="4" width="13.44140625" style="14" customWidth="1"/>
    <col min="5" max="5" width="10.6640625" style="14" customWidth="1"/>
    <col min="6" max="6" width="12.44140625" style="14" customWidth="1"/>
    <col min="7" max="7" width="26" style="14" bestFit="1" customWidth="1"/>
    <col min="8" max="8" width="18.77734375" style="14" customWidth="1"/>
    <col min="9" max="9" width="24.77734375" style="14" bestFit="1" customWidth="1"/>
    <col min="10" max="10" width="18.109375" style="14" customWidth="1"/>
    <col min="11" max="11" width="25.44140625" style="14" customWidth="1"/>
    <col min="12" max="12" width="19.6640625" style="14" customWidth="1"/>
    <col min="13" max="13" width="31.44140625" style="14" customWidth="1"/>
    <col min="14" max="14" width="35.10937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09375" style="14" bestFit="1" customWidth="1"/>
    <col min="19" max="19" width="9.77734375" style="14" bestFit="1" customWidth="1"/>
    <col min="20" max="20" width="11.33203125" style="14" bestFit="1" customWidth="1"/>
    <col min="21" max="21" width="11.109375" style="14" bestFit="1" customWidth="1"/>
    <col min="22" max="22" width="13.44140625" style="14" bestFit="1" customWidth="1"/>
    <col min="23" max="23" width="21" style="14" bestFit="1" customWidth="1"/>
    <col min="24" max="24" width="1.6640625" style="14" bestFit="1" customWidth="1"/>
    <col min="25" max="16384" width="9.109375" style="14"/>
  </cols>
  <sheetData>
    <row r="1" spans="1:16" ht="12.75" customHeight="1" x14ac:dyDescent="0.25">
      <c r="A1" s="73"/>
      <c r="B1" s="73"/>
      <c r="C1" s="73" t="s">
        <v>33</v>
      </c>
      <c r="D1" s="138"/>
      <c r="E1" s="138"/>
      <c r="F1" s="138"/>
      <c r="G1" s="75"/>
      <c r="H1" s="75"/>
      <c r="I1" s="75"/>
      <c r="J1" s="75"/>
      <c r="K1" s="77"/>
    </row>
    <row r="2" spans="1:16" ht="12.75" customHeight="1" x14ac:dyDescent="0.25">
      <c r="A2" s="73"/>
      <c r="B2" s="73"/>
      <c r="C2" s="73" t="s">
        <v>34</v>
      </c>
      <c r="D2" s="74"/>
      <c r="E2" s="77"/>
      <c r="F2" s="77"/>
      <c r="G2" s="77"/>
      <c r="H2" s="77"/>
      <c r="I2" s="77"/>
      <c r="J2" s="77"/>
      <c r="K2" s="77"/>
    </row>
    <row r="3" spans="1:16" ht="12.75" customHeight="1" x14ac:dyDescent="0.25">
      <c r="A3" s="144" t="s">
        <v>35</v>
      </c>
      <c r="B3" s="144"/>
      <c r="C3" s="144"/>
      <c r="D3" s="138"/>
      <c r="E3" s="138"/>
      <c r="F3" s="138"/>
      <c r="G3" s="138"/>
      <c r="H3" s="138"/>
      <c r="I3" s="139"/>
      <c r="J3" s="78"/>
      <c r="K3" s="77"/>
    </row>
    <row r="4" spans="1:16" ht="12.75" customHeight="1" x14ac:dyDescent="0.25">
      <c r="A4" s="73"/>
      <c r="B4" s="73"/>
      <c r="C4" s="73" t="s">
        <v>36</v>
      </c>
      <c r="D4" s="145"/>
      <c r="E4" s="145"/>
      <c r="F4" s="140" t="s">
        <v>38</v>
      </c>
      <c r="G4" s="140"/>
      <c r="H4" s="79"/>
      <c r="I4" s="77"/>
      <c r="J4" s="77"/>
      <c r="K4" s="77"/>
    </row>
    <row r="5" spans="1:16" ht="25.2" customHeight="1" x14ac:dyDescent="0.25">
      <c r="A5" s="146" t="s">
        <v>39</v>
      </c>
      <c r="B5" s="146"/>
      <c r="C5" s="146"/>
      <c r="D5" s="141"/>
      <c r="E5" s="141"/>
      <c r="F5" s="141"/>
      <c r="G5" s="141"/>
      <c r="H5" s="141"/>
      <c r="I5" s="142"/>
      <c r="J5" s="80"/>
      <c r="K5" s="77"/>
    </row>
    <row r="6" spans="1:16" ht="21.75" customHeight="1" x14ac:dyDescent="0.25">
      <c r="A6" s="73"/>
      <c r="B6" s="73"/>
      <c r="C6" s="73" t="s">
        <v>40</v>
      </c>
      <c r="D6" s="143" t="s">
        <v>132</v>
      </c>
      <c r="E6" s="143"/>
      <c r="F6" s="143"/>
      <c r="G6" s="73" t="s">
        <v>42</v>
      </c>
      <c r="H6" s="81">
        <v>1</v>
      </c>
      <c r="I6" s="82"/>
      <c r="J6" s="82"/>
      <c r="K6" s="77"/>
    </row>
    <row r="8" spans="1:16" ht="55.2" x14ac:dyDescent="0.25">
      <c r="A8" s="83" t="s">
        <v>0</v>
      </c>
      <c r="B8" s="155" t="s">
        <v>8</v>
      </c>
      <c r="C8" s="156"/>
      <c r="D8" s="83" t="s">
        <v>43</v>
      </c>
      <c r="E8" s="83" t="s">
        <v>44</v>
      </c>
      <c r="F8" s="83" t="s">
        <v>45</v>
      </c>
      <c r="G8" s="83" t="s">
        <v>184</v>
      </c>
      <c r="H8" s="83" t="s">
        <v>46</v>
      </c>
      <c r="I8" s="20" t="s">
        <v>47</v>
      </c>
      <c r="J8" s="83" t="s">
        <v>185</v>
      </c>
      <c r="K8" s="20" t="s">
        <v>5</v>
      </c>
      <c r="L8" s="83" t="s">
        <v>48</v>
      </c>
      <c r="M8" s="83" t="s">
        <v>49</v>
      </c>
      <c r="N8" s="72"/>
    </row>
    <row r="9" spans="1:16" x14ac:dyDescent="0.25">
      <c r="A9" s="84"/>
      <c r="B9" s="152" t="s">
        <v>50</v>
      </c>
      <c r="C9" s="153"/>
      <c r="D9" s="153"/>
      <c r="E9" s="153"/>
      <c r="F9" s="154"/>
      <c r="G9" s="85"/>
      <c r="H9" s="86">
        <f>$H$10+$H$31+$H$42</f>
        <v>0</v>
      </c>
      <c r="I9" s="86">
        <f>$I$10+$I$31+$I$42+$G$53+$GH$104</f>
        <v>0</v>
      </c>
      <c r="J9" s="86">
        <f>$J$10+$J$31+$J$42</f>
        <v>0</v>
      </c>
      <c r="K9" s="86">
        <f>$K$10+$K$31+$K$42+$H$53+$H$104</f>
        <v>0</v>
      </c>
      <c r="L9" s="87">
        <f t="shared" ref="L9:L10" si="0">IF(ISNUMBER(K9/I9),K9/I9,0)</f>
        <v>0</v>
      </c>
      <c r="M9" s="88"/>
      <c r="N9" s="89"/>
    </row>
    <row r="10" spans="1:16" x14ac:dyDescent="0.25">
      <c r="A10" s="90" t="s">
        <v>10</v>
      </c>
      <c r="B10" s="149" t="s">
        <v>11</v>
      </c>
      <c r="C10" s="150"/>
      <c r="D10" s="150"/>
      <c r="E10" s="150"/>
      <c r="F10" s="151"/>
      <c r="G10" s="91"/>
      <c r="H10" s="92">
        <f>SUM(H11:H30)</f>
        <v>0</v>
      </c>
      <c r="I10" s="92">
        <f>SUM(I11:I30)</f>
        <v>0</v>
      </c>
      <c r="J10" s="92">
        <f>SUM(J11:J30)</f>
        <v>0</v>
      </c>
      <c r="K10" s="92">
        <f>SUM(K11:K30)</f>
        <v>0</v>
      </c>
      <c r="L10" s="93">
        <f t="shared" si="0"/>
        <v>0</v>
      </c>
      <c r="M10" s="94"/>
      <c r="N10" s="89"/>
    </row>
    <row r="11" spans="1:16" ht="27.6" x14ac:dyDescent="0.25">
      <c r="A11" s="24" t="s">
        <v>51</v>
      </c>
      <c r="B11" s="147" t="s">
        <v>8</v>
      </c>
      <c r="C11" s="148"/>
      <c r="D11" s="96"/>
      <c r="E11" s="97"/>
      <c r="F11" s="98"/>
      <c r="G11" s="98">
        <f>+F11*1.21</f>
        <v>0</v>
      </c>
      <c r="H11" s="38">
        <f t="shared" ref="H11:H30" si="1">ROUND(E11*F11,2)</f>
        <v>0</v>
      </c>
      <c r="I11" s="38">
        <f>ROUND(H11+J11,2)</f>
        <v>0</v>
      </c>
      <c r="J11" s="38">
        <f>IF(G11=0,0,(G11-F11)*E11)</f>
        <v>0</v>
      </c>
      <c r="K11" s="38">
        <f>ROUND(I11*$H$6,2)</f>
        <v>0</v>
      </c>
      <c r="L11" s="57">
        <f>IF(ISNUMBER(K11/I11),K11/I11,0)</f>
        <v>0</v>
      </c>
      <c r="M11" s="99" t="s">
        <v>49</v>
      </c>
      <c r="N11" s="89"/>
      <c r="O11" s="89"/>
      <c r="P11" s="100"/>
    </row>
    <row r="12" spans="1:16" x14ac:dyDescent="0.25">
      <c r="A12" s="24" t="s">
        <v>52</v>
      </c>
      <c r="B12" s="147"/>
      <c r="C12" s="148"/>
      <c r="D12" s="96"/>
      <c r="E12" s="97"/>
      <c r="F12" s="98"/>
      <c r="G12" s="98">
        <f t="shared" ref="G12:G30" si="2">+F12*1.21</f>
        <v>0</v>
      </c>
      <c r="H12" s="38">
        <f t="shared" si="1"/>
        <v>0</v>
      </c>
      <c r="I12" s="38">
        <f t="shared" ref="I12" si="3">ROUND(H12+J12,2)</f>
        <v>0</v>
      </c>
      <c r="J12" s="38">
        <f t="shared" ref="J12:J52" si="4">IF(G12=0,0,(G12-F12)*E12)</f>
        <v>0</v>
      </c>
      <c r="K12" s="38">
        <f t="shared" ref="K12:K30" si="5">ROUND(I12*$H$6,2)</f>
        <v>0</v>
      </c>
      <c r="L12" s="57">
        <f t="shared" ref="L12:L53" si="6">IF(ISNUMBER(K12/I12),K12/I12,0)</f>
        <v>0</v>
      </c>
      <c r="M12" s="99"/>
      <c r="N12" s="89"/>
      <c r="O12" s="89"/>
    </row>
    <row r="13" spans="1:16" x14ac:dyDescent="0.25">
      <c r="A13" s="24" t="s">
        <v>53</v>
      </c>
      <c r="B13" s="147"/>
      <c r="C13" s="148"/>
      <c r="D13" s="96"/>
      <c r="E13" s="97"/>
      <c r="F13" s="98"/>
      <c r="G13" s="98">
        <f t="shared" si="2"/>
        <v>0</v>
      </c>
      <c r="H13" s="38">
        <f t="shared" si="1"/>
        <v>0</v>
      </c>
      <c r="I13" s="38">
        <f>ROUND(H13+J13,2)</f>
        <v>0</v>
      </c>
      <c r="J13" s="38">
        <f t="shared" si="4"/>
        <v>0</v>
      </c>
      <c r="K13" s="38">
        <f t="shared" si="5"/>
        <v>0</v>
      </c>
      <c r="L13" s="57">
        <f t="shared" si="6"/>
        <v>0</v>
      </c>
      <c r="M13" s="99"/>
      <c r="N13" s="89"/>
      <c r="O13" s="89"/>
    </row>
    <row r="14" spans="1:16" x14ac:dyDescent="0.25">
      <c r="A14" s="24" t="s">
        <v>54</v>
      </c>
      <c r="B14" s="147"/>
      <c r="C14" s="148"/>
      <c r="D14" s="96"/>
      <c r="E14" s="97"/>
      <c r="F14" s="98"/>
      <c r="G14" s="98">
        <f t="shared" si="2"/>
        <v>0</v>
      </c>
      <c r="H14" s="38">
        <f t="shared" si="1"/>
        <v>0</v>
      </c>
      <c r="I14" s="38">
        <f t="shared" ref="I14:I30" si="7">ROUND(H14+J14,2)</f>
        <v>0</v>
      </c>
      <c r="J14" s="38">
        <f t="shared" si="4"/>
        <v>0</v>
      </c>
      <c r="K14" s="38">
        <f t="shared" si="5"/>
        <v>0</v>
      </c>
      <c r="L14" s="57">
        <f t="shared" si="6"/>
        <v>0</v>
      </c>
      <c r="M14" s="99"/>
      <c r="N14" s="89"/>
      <c r="O14" s="89"/>
    </row>
    <row r="15" spans="1:16" x14ac:dyDescent="0.25">
      <c r="A15" s="24" t="s">
        <v>55</v>
      </c>
      <c r="B15" s="147"/>
      <c r="C15" s="148"/>
      <c r="D15" s="96"/>
      <c r="E15" s="97"/>
      <c r="F15" s="98"/>
      <c r="G15" s="98">
        <f t="shared" si="2"/>
        <v>0</v>
      </c>
      <c r="H15" s="38">
        <f t="shared" si="1"/>
        <v>0</v>
      </c>
      <c r="I15" s="38">
        <f t="shared" si="7"/>
        <v>0</v>
      </c>
      <c r="J15" s="38">
        <f t="shared" si="4"/>
        <v>0</v>
      </c>
      <c r="K15" s="38">
        <f t="shared" si="5"/>
        <v>0</v>
      </c>
      <c r="L15" s="57">
        <f t="shared" si="6"/>
        <v>0</v>
      </c>
      <c r="M15" s="99"/>
      <c r="N15" s="89"/>
      <c r="O15" s="89"/>
    </row>
    <row r="16" spans="1:16" x14ac:dyDescent="0.25">
      <c r="A16" s="24" t="s">
        <v>56</v>
      </c>
      <c r="B16" s="147"/>
      <c r="C16" s="148"/>
      <c r="D16" s="96"/>
      <c r="E16" s="97"/>
      <c r="F16" s="98"/>
      <c r="G16" s="98">
        <f t="shared" si="2"/>
        <v>0</v>
      </c>
      <c r="H16" s="38">
        <f t="shared" si="1"/>
        <v>0</v>
      </c>
      <c r="I16" s="38">
        <f t="shared" si="7"/>
        <v>0</v>
      </c>
      <c r="J16" s="38">
        <f t="shared" si="4"/>
        <v>0</v>
      </c>
      <c r="K16" s="38">
        <f t="shared" si="5"/>
        <v>0</v>
      </c>
      <c r="L16" s="57">
        <f t="shared" si="6"/>
        <v>0</v>
      </c>
      <c r="M16" s="99"/>
      <c r="N16" s="89"/>
      <c r="O16" s="89"/>
    </row>
    <row r="17" spans="1:14" x14ac:dyDescent="0.25">
      <c r="A17" s="24" t="s">
        <v>57</v>
      </c>
      <c r="B17" s="147"/>
      <c r="C17" s="148"/>
      <c r="D17" s="96"/>
      <c r="E17" s="97"/>
      <c r="F17" s="98"/>
      <c r="G17" s="98">
        <f t="shared" si="2"/>
        <v>0</v>
      </c>
      <c r="H17" s="38">
        <f t="shared" si="1"/>
        <v>0</v>
      </c>
      <c r="I17" s="38">
        <f t="shared" si="7"/>
        <v>0</v>
      </c>
      <c r="J17" s="38">
        <f t="shared" si="4"/>
        <v>0</v>
      </c>
      <c r="K17" s="38">
        <f t="shared" si="5"/>
        <v>0</v>
      </c>
      <c r="L17" s="57">
        <f t="shared" si="6"/>
        <v>0</v>
      </c>
      <c r="M17" s="99"/>
      <c r="N17" s="89"/>
    </row>
    <row r="18" spans="1:14" x14ac:dyDescent="0.25">
      <c r="A18" s="24" t="s">
        <v>58</v>
      </c>
      <c r="B18" s="147"/>
      <c r="C18" s="148"/>
      <c r="D18" s="96"/>
      <c r="E18" s="97"/>
      <c r="F18" s="98"/>
      <c r="G18" s="98">
        <f t="shared" si="2"/>
        <v>0</v>
      </c>
      <c r="H18" s="38">
        <f t="shared" si="1"/>
        <v>0</v>
      </c>
      <c r="I18" s="38">
        <f t="shared" si="7"/>
        <v>0</v>
      </c>
      <c r="J18" s="38">
        <f t="shared" si="4"/>
        <v>0</v>
      </c>
      <c r="K18" s="38">
        <f t="shared" si="5"/>
        <v>0</v>
      </c>
      <c r="L18" s="57">
        <f t="shared" si="6"/>
        <v>0</v>
      </c>
      <c r="M18" s="99"/>
      <c r="N18" s="89"/>
    </row>
    <row r="19" spans="1:14" x14ac:dyDescent="0.25">
      <c r="A19" s="24" t="s">
        <v>59</v>
      </c>
      <c r="B19" s="147"/>
      <c r="C19" s="148"/>
      <c r="D19" s="96"/>
      <c r="E19" s="97"/>
      <c r="F19" s="98"/>
      <c r="G19" s="98">
        <f t="shared" si="2"/>
        <v>0</v>
      </c>
      <c r="H19" s="38">
        <f t="shared" si="1"/>
        <v>0</v>
      </c>
      <c r="I19" s="38">
        <f t="shared" si="7"/>
        <v>0</v>
      </c>
      <c r="J19" s="38">
        <f t="shared" si="4"/>
        <v>0</v>
      </c>
      <c r="K19" s="38">
        <f t="shared" si="5"/>
        <v>0</v>
      </c>
      <c r="L19" s="57">
        <f t="shared" si="6"/>
        <v>0</v>
      </c>
      <c r="M19" s="99"/>
      <c r="N19" s="89"/>
    </row>
    <row r="20" spans="1:14" x14ac:dyDescent="0.25">
      <c r="A20" s="24" t="s">
        <v>60</v>
      </c>
      <c r="B20" s="147"/>
      <c r="C20" s="148"/>
      <c r="D20" s="96"/>
      <c r="E20" s="97"/>
      <c r="F20" s="98"/>
      <c r="G20" s="98">
        <f t="shared" si="2"/>
        <v>0</v>
      </c>
      <c r="H20" s="38">
        <f t="shared" si="1"/>
        <v>0</v>
      </c>
      <c r="I20" s="38">
        <f t="shared" si="7"/>
        <v>0</v>
      </c>
      <c r="J20" s="38">
        <f t="shared" si="4"/>
        <v>0</v>
      </c>
      <c r="K20" s="38">
        <f t="shared" si="5"/>
        <v>0</v>
      </c>
      <c r="L20" s="57">
        <f t="shared" si="6"/>
        <v>0</v>
      </c>
      <c r="M20" s="99"/>
      <c r="N20" s="89"/>
    </row>
    <row r="21" spans="1:14" x14ac:dyDescent="0.25">
      <c r="A21" s="24" t="s">
        <v>61</v>
      </c>
      <c r="B21" s="95"/>
      <c r="C21" s="101"/>
      <c r="D21" s="96"/>
      <c r="E21" s="97"/>
      <c r="F21" s="98"/>
      <c r="G21" s="98">
        <f t="shared" si="2"/>
        <v>0</v>
      </c>
      <c r="H21" s="38">
        <f t="shared" si="1"/>
        <v>0</v>
      </c>
      <c r="I21" s="38">
        <f t="shared" si="7"/>
        <v>0</v>
      </c>
      <c r="J21" s="38">
        <f t="shared" si="4"/>
        <v>0</v>
      </c>
      <c r="K21" s="38">
        <f t="shared" si="5"/>
        <v>0</v>
      </c>
      <c r="L21" s="57">
        <f t="shared" si="6"/>
        <v>0</v>
      </c>
      <c r="M21" s="99"/>
      <c r="N21" s="89"/>
    </row>
    <row r="22" spans="1:14" x14ac:dyDescent="0.25">
      <c r="A22" s="24" t="s">
        <v>62</v>
      </c>
      <c r="B22" s="95"/>
      <c r="C22" s="101"/>
      <c r="D22" s="96"/>
      <c r="E22" s="97"/>
      <c r="F22" s="98"/>
      <c r="G22" s="98">
        <f t="shared" si="2"/>
        <v>0</v>
      </c>
      <c r="H22" s="38">
        <f t="shared" si="1"/>
        <v>0</v>
      </c>
      <c r="I22" s="38">
        <f t="shared" si="7"/>
        <v>0</v>
      </c>
      <c r="J22" s="38">
        <f t="shared" si="4"/>
        <v>0</v>
      </c>
      <c r="K22" s="38">
        <f t="shared" si="5"/>
        <v>0</v>
      </c>
      <c r="L22" s="57">
        <f t="shared" si="6"/>
        <v>0</v>
      </c>
      <c r="M22" s="99"/>
      <c r="N22" s="89"/>
    </row>
    <row r="23" spans="1:14" x14ac:dyDescent="0.25">
      <c r="A23" s="24" t="s">
        <v>63</v>
      </c>
      <c r="B23" s="95"/>
      <c r="C23" s="101"/>
      <c r="D23" s="96"/>
      <c r="E23" s="97"/>
      <c r="F23" s="98"/>
      <c r="G23" s="98">
        <f t="shared" si="2"/>
        <v>0</v>
      </c>
      <c r="H23" s="38">
        <f t="shared" si="1"/>
        <v>0</v>
      </c>
      <c r="I23" s="38">
        <f t="shared" si="7"/>
        <v>0</v>
      </c>
      <c r="J23" s="38">
        <f t="shared" si="4"/>
        <v>0</v>
      </c>
      <c r="K23" s="38">
        <f t="shared" si="5"/>
        <v>0</v>
      </c>
      <c r="L23" s="57">
        <f t="shared" si="6"/>
        <v>0</v>
      </c>
      <c r="M23" s="99"/>
      <c r="N23" s="89"/>
    </row>
    <row r="24" spans="1:14" x14ac:dyDescent="0.25">
      <c r="A24" s="24" t="s">
        <v>64</v>
      </c>
      <c r="B24" s="95"/>
      <c r="C24" s="101"/>
      <c r="D24" s="96"/>
      <c r="E24" s="97"/>
      <c r="F24" s="98"/>
      <c r="G24" s="98">
        <f t="shared" si="2"/>
        <v>0</v>
      </c>
      <c r="H24" s="38">
        <f t="shared" si="1"/>
        <v>0</v>
      </c>
      <c r="I24" s="38">
        <f t="shared" si="7"/>
        <v>0</v>
      </c>
      <c r="J24" s="38">
        <f t="shared" si="4"/>
        <v>0</v>
      </c>
      <c r="K24" s="38">
        <f t="shared" si="5"/>
        <v>0</v>
      </c>
      <c r="L24" s="57">
        <f t="shared" si="6"/>
        <v>0</v>
      </c>
      <c r="M24" s="99"/>
      <c r="N24" s="89"/>
    </row>
    <row r="25" spans="1:14" x14ac:dyDescent="0.25">
      <c r="A25" s="24" t="s">
        <v>65</v>
      </c>
      <c r="B25" s="95"/>
      <c r="C25" s="101"/>
      <c r="D25" s="96"/>
      <c r="E25" s="97"/>
      <c r="F25" s="98"/>
      <c r="G25" s="98">
        <f t="shared" si="2"/>
        <v>0</v>
      </c>
      <c r="H25" s="38">
        <f t="shared" si="1"/>
        <v>0</v>
      </c>
      <c r="I25" s="38">
        <f t="shared" si="7"/>
        <v>0</v>
      </c>
      <c r="J25" s="38">
        <f t="shared" si="4"/>
        <v>0</v>
      </c>
      <c r="K25" s="38">
        <f t="shared" si="5"/>
        <v>0</v>
      </c>
      <c r="L25" s="57">
        <f t="shared" si="6"/>
        <v>0</v>
      </c>
      <c r="M25" s="99"/>
      <c r="N25" s="89"/>
    </row>
    <row r="26" spans="1:14" x14ac:dyDescent="0.25">
      <c r="A26" s="24" t="s">
        <v>66</v>
      </c>
      <c r="B26" s="95"/>
      <c r="C26" s="101"/>
      <c r="D26" s="96"/>
      <c r="E26" s="97"/>
      <c r="F26" s="98"/>
      <c r="G26" s="98">
        <f t="shared" si="2"/>
        <v>0</v>
      </c>
      <c r="H26" s="38">
        <f t="shared" si="1"/>
        <v>0</v>
      </c>
      <c r="I26" s="38">
        <f t="shared" si="7"/>
        <v>0</v>
      </c>
      <c r="J26" s="38">
        <f t="shared" si="4"/>
        <v>0</v>
      </c>
      <c r="K26" s="38">
        <f t="shared" si="5"/>
        <v>0</v>
      </c>
      <c r="L26" s="57">
        <f t="shared" si="6"/>
        <v>0</v>
      </c>
      <c r="M26" s="99"/>
      <c r="N26" s="89"/>
    </row>
    <row r="27" spans="1:14" x14ac:dyDescent="0.25">
      <c r="A27" s="24" t="s">
        <v>67</v>
      </c>
      <c r="B27" s="95"/>
      <c r="C27" s="101"/>
      <c r="D27" s="96"/>
      <c r="E27" s="97"/>
      <c r="F27" s="98"/>
      <c r="G27" s="98">
        <f t="shared" si="2"/>
        <v>0</v>
      </c>
      <c r="H27" s="38">
        <f t="shared" si="1"/>
        <v>0</v>
      </c>
      <c r="I27" s="38">
        <f t="shared" si="7"/>
        <v>0</v>
      </c>
      <c r="J27" s="38">
        <f t="shared" si="4"/>
        <v>0</v>
      </c>
      <c r="K27" s="38">
        <f t="shared" si="5"/>
        <v>0</v>
      </c>
      <c r="L27" s="57">
        <f t="shared" si="6"/>
        <v>0</v>
      </c>
      <c r="M27" s="99"/>
      <c r="N27" s="89"/>
    </row>
    <row r="28" spans="1:14" x14ac:dyDescent="0.25">
      <c r="A28" s="24" t="s">
        <v>68</v>
      </c>
      <c r="B28" s="95"/>
      <c r="C28" s="101"/>
      <c r="D28" s="96"/>
      <c r="E28" s="97"/>
      <c r="F28" s="98"/>
      <c r="G28" s="98">
        <f t="shared" si="2"/>
        <v>0</v>
      </c>
      <c r="H28" s="38">
        <f t="shared" si="1"/>
        <v>0</v>
      </c>
      <c r="I28" s="38">
        <f t="shared" si="7"/>
        <v>0</v>
      </c>
      <c r="J28" s="38">
        <f t="shared" si="4"/>
        <v>0</v>
      </c>
      <c r="K28" s="38">
        <f t="shared" si="5"/>
        <v>0</v>
      </c>
      <c r="L28" s="57">
        <f t="shared" si="6"/>
        <v>0</v>
      </c>
      <c r="M28" s="99"/>
      <c r="N28" s="89"/>
    </row>
    <row r="29" spans="1:14" x14ac:dyDescent="0.25">
      <c r="A29" s="24" t="s">
        <v>69</v>
      </c>
      <c r="B29" s="95"/>
      <c r="C29" s="101"/>
      <c r="D29" s="96"/>
      <c r="E29" s="97"/>
      <c r="F29" s="98"/>
      <c r="G29" s="98">
        <f t="shared" si="2"/>
        <v>0</v>
      </c>
      <c r="H29" s="38">
        <f t="shared" si="1"/>
        <v>0</v>
      </c>
      <c r="I29" s="38">
        <f t="shared" si="7"/>
        <v>0</v>
      </c>
      <c r="J29" s="38">
        <f t="shared" si="4"/>
        <v>0</v>
      </c>
      <c r="K29" s="38">
        <f t="shared" si="5"/>
        <v>0</v>
      </c>
      <c r="L29" s="57">
        <f t="shared" si="6"/>
        <v>0</v>
      </c>
      <c r="M29" s="99"/>
      <c r="N29" s="89"/>
    </row>
    <row r="30" spans="1:14" x14ac:dyDescent="0.25">
      <c r="A30" s="24" t="s">
        <v>70</v>
      </c>
      <c r="B30" s="95"/>
      <c r="C30" s="101"/>
      <c r="D30" s="96"/>
      <c r="E30" s="97"/>
      <c r="F30" s="98"/>
      <c r="G30" s="98">
        <f t="shared" si="2"/>
        <v>0</v>
      </c>
      <c r="H30" s="38">
        <f t="shared" si="1"/>
        <v>0</v>
      </c>
      <c r="I30" s="38">
        <f t="shared" si="7"/>
        <v>0</v>
      </c>
      <c r="J30" s="38">
        <f t="shared" si="4"/>
        <v>0</v>
      </c>
      <c r="K30" s="38">
        <f t="shared" si="5"/>
        <v>0</v>
      </c>
      <c r="L30" s="57">
        <f t="shared" si="6"/>
        <v>0</v>
      </c>
      <c r="M30" s="99"/>
      <c r="N30" s="89"/>
    </row>
    <row r="31" spans="1:14" x14ac:dyDescent="0.25">
      <c r="A31" s="90" t="s">
        <v>12</v>
      </c>
      <c r="B31" s="149" t="s">
        <v>13</v>
      </c>
      <c r="C31" s="150"/>
      <c r="D31" s="150"/>
      <c r="E31" s="150"/>
      <c r="F31" s="151"/>
      <c r="G31" s="91"/>
      <c r="H31" s="92">
        <f>SUM(H32:H41)</f>
        <v>0</v>
      </c>
      <c r="I31" s="92">
        <f>SUM(I32:I41)</f>
        <v>0</v>
      </c>
      <c r="J31" s="92">
        <f>SUM(J32:J41)</f>
        <v>0</v>
      </c>
      <c r="K31" s="92">
        <f>SUM(K32:K41)</f>
        <v>0</v>
      </c>
      <c r="L31" s="93">
        <f t="shared" si="6"/>
        <v>0</v>
      </c>
      <c r="M31" s="94"/>
      <c r="N31" s="89"/>
    </row>
    <row r="32" spans="1:14" ht="27.6" x14ac:dyDescent="0.25">
      <c r="A32" s="24" t="s">
        <v>71</v>
      </c>
      <c r="B32" s="157"/>
      <c r="C32" s="157"/>
      <c r="D32" s="96"/>
      <c r="E32" s="97"/>
      <c r="F32" s="98"/>
      <c r="G32" s="98">
        <f>+F32*1.21</f>
        <v>0</v>
      </c>
      <c r="H32" s="38">
        <f t="shared" ref="H32:H41" si="8">ROUND(E32*F32,2)</f>
        <v>0</v>
      </c>
      <c r="I32" s="38">
        <f t="shared" ref="I32:I41" si="9">ROUND(H32+J32,2)</f>
        <v>0</v>
      </c>
      <c r="J32" s="38">
        <f t="shared" si="4"/>
        <v>0</v>
      </c>
      <c r="K32" s="38">
        <f t="shared" ref="K32:K41" si="10">ROUND(I32*$H$6,2)</f>
        <v>0</v>
      </c>
      <c r="L32" s="57">
        <f t="shared" si="6"/>
        <v>0</v>
      </c>
      <c r="M32" s="99" t="s">
        <v>49</v>
      </c>
      <c r="N32" s="89"/>
    </row>
    <row r="33" spans="1:14" x14ac:dyDescent="0.25">
      <c r="A33" s="24" t="s">
        <v>72</v>
      </c>
      <c r="B33" s="147"/>
      <c r="C33" s="148"/>
      <c r="D33" s="96"/>
      <c r="E33" s="97"/>
      <c r="F33" s="98"/>
      <c r="G33" s="98">
        <f t="shared" ref="G33:G41" si="11">+F33*1.21</f>
        <v>0</v>
      </c>
      <c r="H33" s="38">
        <f t="shared" si="8"/>
        <v>0</v>
      </c>
      <c r="I33" s="38">
        <f t="shared" si="9"/>
        <v>0</v>
      </c>
      <c r="J33" s="38">
        <f t="shared" si="4"/>
        <v>0</v>
      </c>
      <c r="K33" s="38">
        <f t="shared" si="10"/>
        <v>0</v>
      </c>
      <c r="L33" s="57">
        <f t="shared" si="6"/>
        <v>0</v>
      </c>
      <c r="M33" s="99"/>
      <c r="N33" s="89"/>
    </row>
    <row r="34" spans="1:14" x14ac:dyDescent="0.25">
      <c r="A34" s="24" t="s">
        <v>73</v>
      </c>
      <c r="B34" s="147"/>
      <c r="C34" s="148"/>
      <c r="D34" s="96"/>
      <c r="E34" s="97"/>
      <c r="F34" s="98"/>
      <c r="G34" s="98">
        <f t="shared" si="11"/>
        <v>0</v>
      </c>
      <c r="H34" s="38">
        <f t="shared" si="8"/>
        <v>0</v>
      </c>
      <c r="I34" s="38">
        <f t="shared" si="9"/>
        <v>0</v>
      </c>
      <c r="J34" s="38">
        <f t="shared" si="4"/>
        <v>0</v>
      </c>
      <c r="K34" s="38">
        <f t="shared" si="10"/>
        <v>0</v>
      </c>
      <c r="L34" s="57">
        <f t="shared" si="6"/>
        <v>0</v>
      </c>
      <c r="M34" s="99"/>
      <c r="N34" s="89"/>
    </row>
    <row r="35" spans="1:14" x14ac:dyDescent="0.25">
      <c r="A35" s="24" t="s">
        <v>74</v>
      </c>
      <c r="B35" s="147"/>
      <c r="C35" s="148"/>
      <c r="D35" s="96"/>
      <c r="E35" s="97"/>
      <c r="F35" s="98"/>
      <c r="G35" s="98">
        <f t="shared" si="11"/>
        <v>0</v>
      </c>
      <c r="H35" s="38">
        <f t="shared" si="8"/>
        <v>0</v>
      </c>
      <c r="I35" s="38">
        <f t="shared" si="9"/>
        <v>0</v>
      </c>
      <c r="J35" s="38">
        <f t="shared" si="4"/>
        <v>0</v>
      </c>
      <c r="K35" s="38">
        <f t="shared" si="10"/>
        <v>0</v>
      </c>
      <c r="L35" s="57">
        <f t="shared" si="6"/>
        <v>0</v>
      </c>
      <c r="M35" s="99"/>
      <c r="N35" s="89"/>
    </row>
    <row r="36" spans="1:14" x14ac:dyDescent="0.25">
      <c r="A36" s="24" t="s">
        <v>75</v>
      </c>
      <c r="B36" s="147"/>
      <c r="C36" s="148"/>
      <c r="D36" s="96"/>
      <c r="E36" s="97"/>
      <c r="F36" s="98"/>
      <c r="G36" s="98">
        <f t="shared" si="11"/>
        <v>0</v>
      </c>
      <c r="H36" s="38">
        <f t="shared" si="8"/>
        <v>0</v>
      </c>
      <c r="I36" s="38">
        <f t="shared" si="9"/>
        <v>0</v>
      </c>
      <c r="J36" s="38">
        <f t="shared" si="4"/>
        <v>0</v>
      </c>
      <c r="K36" s="38">
        <f t="shared" si="10"/>
        <v>0</v>
      </c>
      <c r="L36" s="57">
        <f t="shared" si="6"/>
        <v>0</v>
      </c>
      <c r="M36" s="99"/>
      <c r="N36" s="89"/>
    </row>
    <row r="37" spans="1:14" x14ac:dyDescent="0.25">
      <c r="A37" s="24" t="s">
        <v>76</v>
      </c>
      <c r="B37" s="147"/>
      <c r="C37" s="148"/>
      <c r="D37" s="96"/>
      <c r="E37" s="97"/>
      <c r="F37" s="98"/>
      <c r="G37" s="98">
        <f t="shared" si="11"/>
        <v>0</v>
      </c>
      <c r="H37" s="38">
        <f t="shared" si="8"/>
        <v>0</v>
      </c>
      <c r="I37" s="38">
        <f t="shared" si="9"/>
        <v>0</v>
      </c>
      <c r="J37" s="38">
        <f t="shared" si="4"/>
        <v>0</v>
      </c>
      <c r="K37" s="38">
        <f t="shared" si="10"/>
        <v>0</v>
      </c>
      <c r="L37" s="57">
        <f t="shared" si="6"/>
        <v>0</v>
      </c>
      <c r="M37" s="99"/>
      <c r="N37" s="89"/>
    </row>
    <row r="38" spans="1:14" x14ac:dyDescent="0.25">
      <c r="A38" s="24" t="s">
        <v>77</v>
      </c>
      <c r="B38" s="147"/>
      <c r="C38" s="148"/>
      <c r="D38" s="96"/>
      <c r="E38" s="97"/>
      <c r="F38" s="98"/>
      <c r="G38" s="98">
        <f t="shared" si="11"/>
        <v>0</v>
      </c>
      <c r="H38" s="38">
        <f t="shared" si="8"/>
        <v>0</v>
      </c>
      <c r="I38" s="38">
        <f t="shared" si="9"/>
        <v>0</v>
      </c>
      <c r="J38" s="38">
        <f t="shared" si="4"/>
        <v>0</v>
      </c>
      <c r="K38" s="38">
        <f t="shared" si="10"/>
        <v>0</v>
      </c>
      <c r="L38" s="57">
        <f t="shared" si="6"/>
        <v>0</v>
      </c>
      <c r="M38" s="99"/>
      <c r="N38" s="89"/>
    </row>
    <row r="39" spans="1:14" x14ac:dyDescent="0.25">
      <c r="A39" s="24" t="s">
        <v>78</v>
      </c>
      <c r="B39" s="147"/>
      <c r="C39" s="148"/>
      <c r="D39" s="96"/>
      <c r="E39" s="97"/>
      <c r="F39" s="98"/>
      <c r="G39" s="98">
        <f t="shared" si="11"/>
        <v>0</v>
      </c>
      <c r="H39" s="38">
        <f t="shared" si="8"/>
        <v>0</v>
      </c>
      <c r="I39" s="38">
        <f t="shared" si="9"/>
        <v>0</v>
      </c>
      <c r="J39" s="38">
        <f t="shared" si="4"/>
        <v>0</v>
      </c>
      <c r="K39" s="38">
        <f t="shared" si="10"/>
        <v>0</v>
      </c>
      <c r="L39" s="57">
        <f t="shared" si="6"/>
        <v>0</v>
      </c>
      <c r="M39" s="99"/>
      <c r="N39" s="89"/>
    </row>
    <row r="40" spans="1:14" x14ac:dyDescent="0.25">
      <c r="A40" s="24" t="s">
        <v>79</v>
      </c>
      <c r="B40" s="147"/>
      <c r="C40" s="148"/>
      <c r="D40" s="96"/>
      <c r="E40" s="97"/>
      <c r="F40" s="98"/>
      <c r="G40" s="98">
        <f t="shared" si="11"/>
        <v>0</v>
      </c>
      <c r="H40" s="38">
        <f t="shared" si="8"/>
        <v>0</v>
      </c>
      <c r="I40" s="38">
        <f t="shared" si="9"/>
        <v>0</v>
      </c>
      <c r="J40" s="38">
        <f t="shared" si="4"/>
        <v>0</v>
      </c>
      <c r="K40" s="38">
        <f t="shared" si="10"/>
        <v>0</v>
      </c>
      <c r="L40" s="57">
        <f t="shared" si="6"/>
        <v>0</v>
      </c>
      <c r="M40" s="99"/>
      <c r="N40" s="89"/>
    </row>
    <row r="41" spans="1:14" x14ac:dyDescent="0.25">
      <c r="A41" s="24" t="s">
        <v>80</v>
      </c>
      <c r="B41" s="147"/>
      <c r="C41" s="148"/>
      <c r="D41" s="96"/>
      <c r="E41" s="97"/>
      <c r="F41" s="98"/>
      <c r="G41" s="98">
        <f t="shared" si="11"/>
        <v>0</v>
      </c>
      <c r="H41" s="38">
        <f t="shared" si="8"/>
        <v>0</v>
      </c>
      <c r="I41" s="38">
        <f t="shared" si="9"/>
        <v>0</v>
      </c>
      <c r="J41" s="38">
        <f t="shared" si="4"/>
        <v>0</v>
      </c>
      <c r="K41" s="38">
        <f t="shared" si="10"/>
        <v>0</v>
      </c>
      <c r="L41" s="57">
        <f t="shared" si="6"/>
        <v>0</v>
      </c>
      <c r="M41" s="99"/>
      <c r="N41" s="89"/>
    </row>
    <row r="42" spans="1:14" ht="61.5" customHeight="1" x14ac:dyDescent="0.25">
      <c r="A42" s="90" t="s">
        <v>14</v>
      </c>
      <c r="B42" s="149" t="s">
        <v>16</v>
      </c>
      <c r="C42" s="150"/>
      <c r="D42" s="150"/>
      <c r="E42" s="150"/>
      <c r="F42" s="151"/>
      <c r="G42" s="91"/>
      <c r="H42" s="92">
        <f>SUM(H43:H52)</f>
        <v>0</v>
      </c>
      <c r="I42" s="92">
        <f>SUM(I43:I52)</f>
        <v>0</v>
      </c>
      <c r="J42" s="92">
        <f>SUM(J43:J52)</f>
        <v>0</v>
      </c>
      <c r="K42" s="92">
        <f>SUM(K43:K52)</f>
        <v>0</v>
      </c>
      <c r="L42" s="93">
        <f t="shared" si="6"/>
        <v>0</v>
      </c>
      <c r="M42" s="94"/>
      <c r="N42" s="89"/>
    </row>
    <row r="43" spans="1:14" ht="27.6" x14ac:dyDescent="0.25">
      <c r="A43" s="24" t="s">
        <v>81</v>
      </c>
      <c r="B43" s="147"/>
      <c r="C43" s="148"/>
      <c r="D43" s="96"/>
      <c r="E43" s="97"/>
      <c r="F43" s="98"/>
      <c r="G43" s="98"/>
      <c r="H43" s="38"/>
      <c r="I43" s="38"/>
      <c r="J43" s="38">
        <f t="shared" si="4"/>
        <v>0</v>
      </c>
      <c r="K43" s="38">
        <f t="shared" ref="K43:K52" si="12">ROUND(I43*$H$6,2)</f>
        <v>0</v>
      </c>
      <c r="L43" s="57">
        <f t="shared" si="6"/>
        <v>0</v>
      </c>
      <c r="M43" s="99" t="s">
        <v>49</v>
      </c>
      <c r="N43" s="89"/>
    </row>
    <row r="44" spans="1:14" x14ac:dyDescent="0.25">
      <c r="A44" s="24" t="s">
        <v>82</v>
      </c>
      <c r="B44" s="147"/>
      <c r="C44" s="148"/>
      <c r="D44" s="96"/>
      <c r="E44" s="97"/>
      <c r="F44" s="98"/>
      <c r="G44" s="98">
        <f t="shared" ref="G44:G52" si="13">+F44*1.21</f>
        <v>0</v>
      </c>
      <c r="H44" s="38">
        <f t="shared" ref="H44:H52" si="14">ROUND(E44*F44,2)</f>
        <v>0</v>
      </c>
      <c r="I44" s="38">
        <f t="shared" ref="I44:I52" si="15">ROUND(H44+J44,2)</f>
        <v>0</v>
      </c>
      <c r="J44" s="38">
        <f t="shared" si="4"/>
        <v>0</v>
      </c>
      <c r="K44" s="38">
        <f t="shared" si="12"/>
        <v>0</v>
      </c>
      <c r="L44" s="57">
        <f t="shared" si="6"/>
        <v>0</v>
      </c>
      <c r="M44" s="99"/>
      <c r="N44" s="89"/>
    </row>
    <row r="45" spans="1:14" x14ac:dyDescent="0.25">
      <c r="A45" s="24" t="s">
        <v>83</v>
      </c>
      <c r="B45" s="147"/>
      <c r="C45" s="148"/>
      <c r="D45" s="96"/>
      <c r="E45" s="97"/>
      <c r="F45" s="98"/>
      <c r="G45" s="98">
        <f t="shared" si="13"/>
        <v>0</v>
      </c>
      <c r="H45" s="38">
        <f t="shared" si="14"/>
        <v>0</v>
      </c>
      <c r="I45" s="38">
        <f t="shared" si="15"/>
        <v>0</v>
      </c>
      <c r="J45" s="38">
        <f t="shared" si="4"/>
        <v>0</v>
      </c>
      <c r="K45" s="38">
        <f t="shared" si="12"/>
        <v>0</v>
      </c>
      <c r="L45" s="57">
        <f t="shared" si="6"/>
        <v>0</v>
      </c>
      <c r="M45" s="99"/>
      <c r="N45" s="89"/>
    </row>
    <row r="46" spans="1:14" x14ac:dyDescent="0.25">
      <c r="A46" s="24" t="s">
        <v>84</v>
      </c>
      <c r="B46" s="147"/>
      <c r="C46" s="148"/>
      <c r="D46" s="96"/>
      <c r="E46" s="97"/>
      <c r="F46" s="98"/>
      <c r="G46" s="98">
        <f t="shared" si="13"/>
        <v>0</v>
      </c>
      <c r="H46" s="38">
        <f t="shared" si="14"/>
        <v>0</v>
      </c>
      <c r="I46" s="38">
        <f t="shared" si="15"/>
        <v>0</v>
      </c>
      <c r="J46" s="38">
        <f t="shared" si="4"/>
        <v>0</v>
      </c>
      <c r="K46" s="38">
        <f t="shared" si="12"/>
        <v>0</v>
      </c>
      <c r="L46" s="57">
        <f t="shared" si="6"/>
        <v>0</v>
      </c>
      <c r="M46" s="99"/>
      <c r="N46" s="89"/>
    </row>
    <row r="47" spans="1:14" x14ac:dyDescent="0.25">
      <c r="A47" s="24" t="s">
        <v>85</v>
      </c>
      <c r="B47" s="147"/>
      <c r="C47" s="148"/>
      <c r="D47" s="96"/>
      <c r="E47" s="97"/>
      <c r="F47" s="98"/>
      <c r="G47" s="98">
        <f t="shared" si="13"/>
        <v>0</v>
      </c>
      <c r="H47" s="38">
        <f t="shared" si="14"/>
        <v>0</v>
      </c>
      <c r="I47" s="38">
        <f t="shared" si="15"/>
        <v>0</v>
      </c>
      <c r="J47" s="38">
        <f t="shared" si="4"/>
        <v>0</v>
      </c>
      <c r="K47" s="38">
        <f t="shared" si="12"/>
        <v>0</v>
      </c>
      <c r="L47" s="57">
        <f t="shared" si="6"/>
        <v>0</v>
      </c>
      <c r="M47" s="99"/>
      <c r="N47" s="89"/>
    </row>
    <row r="48" spans="1:14" x14ac:dyDescent="0.25">
      <c r="A48" s="24" t="s">
        <v>86</v>
      </c>
      <c r="B48" s="147"/>
      <c r="C48" s="148"/>
      <c r="D48" s="96"/>
      <c r="E48" s="97"/>
      <c r="F48" s="98"/>
      <c r="G48" s="98">
        <f t="shared" si="13"/>
        <v>0</v>
      </c>
      <c r="H48" s="38">
        <f t="shared" si="14"/>
        <v>0</v>
      </c>
      <c r="I48" s="38">
        <f t="shared" si="15"/>
        <v>0</v>
      </c>
      <c r="J48" s="38">
        <f t="shared" si="4"/>
        <v>0</v>
      </c>
      <c r="K48" s="38">
        <f t="shared" si="12"/>
        <v>0</v>
      </c>
      <c r="L48" s="57">
        <f t="shared" si="6"/>
        <v>0</v>
      </c>
      <c r="M48" s="99"/>
      <c r="N48" s="89"/>
    </row>
    <row r="49" spans="1:14" x14ac:dyDescent="0.25">
      <c r="A49" s="24" t="s">
        <v>87</v>
      </c>
      <c r="B49" s="147"/>
      <c r="C49" s="148"/>
      <c r="D49" s="96"/>
      <c r="E49" s="97"/>
      <c r="F49" s="98"/>
      <c r="G49" s="98">
        <f t="shared" si="13"/>
        <v>0</v>
      </c>
      <c r="H49" s="38">
        <f t="shared" si="14"/>
        <v>0</v>
      </c>
      <c r="I49" s="38">
        <f t="shared" si="15"/>
        <v>0</v>
      </c>
      <c r="J49" s="38">
        <f t="shared" si="4"/>
        <v>0</v>
      </c>
      <c r="K49" s="38">
        <f t="shared" si="12"/>
        <v>0</v>
      </c>
      <c r="L49" s="57">
        <f t="shared" si="6"/>
        <v>0</v>
      </c>
      <c r="M49" s="99"/>
      <c r="N49" s="89"/>
    </row>
    <row r="50" spans="1:14" x14ac:dyDescent="0.25">
      <c r="A50" s="24" t="s">
        <v>88</v>
      </c>
      <c r="B50" s="147"/>
      <c r="C50" s="148"/>
      <c r="D50" s="96"/>
      <c r="E50" s="97"/>
      <c r="F50" s="98"/>
      <c r="G50" s="98">
        <f t="shared" si="13"/>
        <v>0</v>
      </c>
      <c r="H50" s="38">
        <f t="shared" si="14"/>
        <v>0</v>
      </c>
      <c r="I50" s="38">
        <f t="shared" si="15"/>
        <v>0</v>
      </c>
      <c r="J50" s="38">
        <f t="shared" si="4"/>
        <v>0</v>
      </c>
      <c r="K50" s="38">
        <f t="shared" si="12"/>
        <v>0</v>
      </c>
      <c r="L50" s="57">
        <f t="shared" si="6"/>
        <v>0</v>
      </c>
      <c r="M50" s="99"/>
      <c r="N50" s="89"/>
    </row>
    <row r="51" spans="1:14" x14ac:dyDescent="0.25">
      <c r="A51" s="24" t="s">
        <v>89</v>
      </c>
      <c r="B51" s="147"/>
      <c r="C51" s="148"/>
      <c r="D51" s="96"/>
      <c r="E51" s="97"/>
      <c r="F51" s="98"/>
      <c r="G51" s="98">
        <f t="shared" si="13"/>
        <v>0</v>
      </c>
      <c r="H51" s="38">
        <f t="shared" si="14"/>
        <v>0</v>
      </c>
      <c r="I51" s="38">
        <f t="shared" si="15"/>
        <v>0</v>
      </c>
      <c r="J51" s="38">
        <f t="shared" si="4"/>
        <v>0</v>
      </c>
      <c r="K51" s="38">
        <f t="shared" si="12"/>
        <v>0</v>
      </c>
      <c r="L51" s="57">
        <f t="shared" si="6"/>
        <v>0</v>
      </c>
      <c r="M51" s="99"/>
      <c r="N51" s="89"/>
    </row>
    <row r="52" spans="1:14" x14ac:dyDescent="0.25">
      <c r="A52" s="24" t="s">
        <v>90</v>
      </c>
      <c r="B52" s="147"/>
      <c r="C52" s="148"/>
      <c r="D52" s="96"/>
      <c r="E52" s="97"/>
      <c r="F52" s="98"/>
      <c r="G52" s="98">
        <f t="shared" si="13"/>
        <v>0</v>
      </c>
      <c r="H52" s="38">
        <f t="shared" si="14"/>
        <v>0</v>
      </c>
      <c r="I52" s="38">
        <f t="shared" si="15"/>
        <v>0</v>
      </c>
      <c r="J52" s="38">
        <f t="shared" si="4"/>
        <v>0</v>
      </c>
      <c r="K52" s="38">
        <f t="shared" si="12"/>
        <v>0</v>
      </c>
      <c r="L52" s="57">
        <f t="shared" si="6"/>
        <v>0</v>
      </c>
      <c r="M52" s="99"/>
      <c r="N52" s="89"/>
    </row>
    <row r="53" spans="1:14" ht="57" customHeight="1" x14ac:dyDescent="0.25">
      <c r="A53" s="90" t="s">
        <v>15</v>
      </c>
      <c r="B53" s="149" t="s">
        <v>19</v>
      </c>
      <c r="C53" s="150"/>
      <c r="D53" s="150"/>
      <c r="E53" s="150"/>
      <c r="F53" s="151"/>
      <c r="G53" s="92">
        <f>SUM(G54:G103)</f>
        <v>0</v>
      </c>
      <c r="H53" s="92">
        <f>SUM(H54:H103)</f>
        <v>0</v>
      </c>
      <c r="I53" s="102"/>
      <c r="J53" s="103"/>
      <c r="K53" s="102">
        <f>ROUND(H53*$H$6,2)</f>
        <v>0</v>
      </c>
      <c r="L53" s="104">
        <f t="shared" si="6"/>
        <v>0</v>
      </c>
    </row>
    <row r="54" spans="1:14" x14ac:dyDescent="0.25">
      <c r="A54" s="164" t="s">
        <v>91</v>
      </c>
      <c r="B54" s="158" t="s">
        <v>111</v>
      </c>
      <c r="C54" s="105" t="s">
        <v>112</v>
      </c>
      <c r="D54" s="167" t="s">
        <v>113</v>
      </c>
      <c r="E54" s="170">
        <v>1</v>
      </c>
      <c r="F54" s="173">
        <v>0</v>
      </c>
      <c r="G54" s="161">
        <f>ROUND(E54*F54,2)</f>
        <v>0</v>
      </c>
      <c r="H54" s="161">
        <f>ROUND(G54*$H$6,2)</f>
        <v>0</v>
      </c>
      <c r="I54" s="158" t="s">
        <v>49</v>
      </c>
      <c r="J54" s="103"/>
      <c r="K54" s="106"/>
    </row>
    <row r="55" spans="1:14" x14ac:dyDescent="0.25">
      <c r="A55" s="165"/>
      <c r="B55" s="159"/>
      <c r="C55" s="105"/>
      <c r="D55" s="168"/>
      <c r="E55" s="171"/>
      <c r="F55" s="174"/>
      <c r="G55" s="162"/>
      <c r="H55" s="162"/>
      <c r="I55" s="159"/>
      <c r="J55" s="103"/>
      <c r="K55" s="106"/>
    </row>
    <row r="56" spans="1:14" x14ac:dyDescent="0.25">
      <c r="A56" s="165"/>
      <c r="B56" s="159"/>
      <c r="C56" s="105"/>
      <c r="D56" s="168"/>
      <c r="E56" s="171"/>
      <c r="F56" s="174"/>
      <c r="G56" s="162"/>
      <c r="H56" s="162"/>
      <c r="I56" s="159"/>
      <c r="J56" s="103"/>
      <c r="K56" s="106"/>
    </row>
    <row r="57" spans="1:14" x14ac:dyDescent="0.25">
      <c r="A57" s="165"/>
      <c r="B57" s="159"/>
      <c r="C57" s="105"/>
      <c r="D57" s="168"/>
      <c r="E57" s="171"/>
      <c r="F57" s="174"/>
      <c r="G57" s="162"/>
      <c r="H57" s="162"/>
      <c r="I57" s="159"/>
      <c r="J57" s="103"/>
      <c r="K57" s="106"/>
    </row>
    <row r="58" spans="1:14" x14ac:dyDescent="0.25">
      <c r="A58" s="166"/>
      <c r="B58" s="160"/>
      <c r="C58" s="105"/>
      <c r="D58" s="169"/>
      <c r="E58" s="172"/>
      <c r="F58" s="175"/>
      <c r="G58" s="163"/>
      <c r="H58" s="163"/>
      <c r="I58" s="160"/>
      <c r="J58" s="103"/>
      <c r="K58" s="106"/>
    </row>
    <row r="59" spans="1:14" x14ac:dyDescent="0.25">
      <c r="A59" s="164" t="s">
        <v>92</v>
      </c>
      <c r="B59" s="158" t="s">
        <v>111</v>
      </c>
      <c r="C59" s="105" t="s">
        <v>112</v>
      </c>
      <c r="D59" s="167" t="s">
        <v>113</v>
      </c>
      <c r="E59" s="170"/>
      <c r="F59" s="161">
        <v>0</v>
      </c>
      <c r="G59" s="161">
        <f>ROUND(E59*F59,2)</f>
        <v>0</v>
      </c>
      <c r="H59" s="161">
        <f>ROUND(G59*$H$6,2)</f>
        <v>0</v>
      </c>
      <c r="I59" s="158"/>
      <c r="J59" s="103"/>
      <c r="K59" s="106"/>
      <c r="L59" s="104"/>
    </row>
    <row r="60" spans="1:14" x14ac:dyDescent="0.25">
      <c r="A60" s="165"/>
      <c r="B60" s="159"/>
      <c r="C60" s="105"/>
      <c r="D60" s="168"/>
      <c r="E60" s="171"/>
      <c r="F60" s="162"/>
      <c r="G60" s="162"/>
      <c r="H60" s="162"/>
      <c r="I60" s="159"/>
      <c r="J60" s="103"/>
      <c r="K60" s="106"/>
      <c r="L60" s="104"/>
    </row>
    <row r="61" spans="1:14" x14ac:dyDescent="0.25">
      <c r="A61" s="165"/>
      <c r="B61" s="159"/>
      <c r="C61" s="105"/>
      <c r="D61" s="168"/>
      <c r="E61" s="171"/>
      <c r="F61" s="162"/>
      <c r="G61" s="162"/>
      <c r="H61" s="162"/>
      <c r="I61" s="159"/>
      <c r="J61" s="103"/>
      <c r="K61" s="106"/>
      <c r="L61" s="104"/>
    </row>
    <row r="62" spans="1:14" x14ac:dyDescent="0.25">
      <c r="A62" s="165"/>
      <c r="B62" s="159"/>
      <c r="C62" s="105"/>
      <c r="D62" s="168"/>
      <c r="E62" s="171"/>
      <c r="F62" s="162"/>
      <c r="G62" s="162"/>
      <c r="H62" s="162"/>
      <c r="I62" s="159"/>
      <c r="J62" s="103"/>
      <c r="K62" s="106"/>
      <c r="L62" s="104"/>
    </row>
    <row r="63" spans="1:14" x14ac:dyDescent="0.25">
      <c r="A63" s="166"/>
      <c r="B63" s="160"/>
      <c r="C63" s="105"/>
      <c r="D63" s="169"/>
      <c r="E63" s="172"/>
      <c r="F63" s="163"/>
      <c r="G63" s="163"/>
      <c r="H63" s="163"/>
      <c r="I63" s="160"/>
      <c r="J63" s="103"/>
      <c r="K63" s="106"/>
      <c r="L63" s="104"/>
    </row>
    <row r="64" spans="1:14" x14ac:dyDescent="0.25">
      <c r="A64" s="164" t="s">
        <v>93</v>
      </c>
      <c r="B64" s="158" t="s">
        <v>111</v>
      </c>
      <c r="C64" s="105" t="s">
        <v>112</v>
      </c>
      <c r="D64" s="167" t="s">
        <v>113</v>
      </c>
      <c r="E64" s="170"/>
      <c r="F64" s="161">
        <v>0</v>
      </c>
      <c r="G64" s="161">
        <f>ROUND(E64*F64,2)</f>
        <v>0</v>
      </c>
      <c r="H64" s="161">
        <f>ROUND(G64*$H$6,2)</f>
        <v>0</v>
      </c>
      <c r="I64" s="158"/>
      <c r="J64" s="103"/>
      <c r="K64" s="106"/>
      <c r="L64" s="104"/>
    </row>
    <row r="65" spans="1:12" x14ac:dyDescent="0.25">
      <c r="A65" s="165"/>
      <c r="B65" s="159"/>
      <c r="C65" s="105"/>
      <c r="D65" s="168"/>
      <c r="E65" s="171"/>
      <c r="F65" s="162"/>
      <c r="G65" s="162"/>
      <c r="H65" s="162"/>
      <c r="I65" s="159"/>
      <c r="J65" s="103"/>
      <c r="K65" s="106"/>
      <c r="L65" s="104"/>
    </row>
    <row r="66" spans="1:12" x14ac:dyDescent="0.25">
      <c r="A66" s="165"/>
      <c r="B66" s="159"/>
      <c r="C66" s="105"/>
      <c r="D66" s="168"/>
      <c r="E66" s="171"/>
      <c r="F66" s="162"/>
      <c r="G66" s="162"/>
      <c r="H66" s="162"/>
      <c r="I66" s="159"/>
      <c r="J66" s="103"/>
      <c r="K66" s="106"/>
      <c r="L66" s="104"/>
    </row>
    <row r="67" spans="1:12" x14ac:dyDescent="0.25">
      <c r="A67" s="165"/>
      <c r="B67" s="159"/>
      <c r="C67" s="105"/>
      <c r="D67" s="168"/>
      <c r="E67" s="171"/>
      <c r="F67" s="162"/>
      <c r="G67" s="162"/>
      <c r="H67" s="162"/>
      <c r="I67" s="159"/>
      <c r="J67" s="103"/>
      <c r="K67" s="106"/>
      <c r="L67" s="104"/>
    </row>
    <row r="68" spans="1:12" x14ac:dyDescent="0.25">
      <c r="A68" s="166"/>
      <c r="B68" s="160"/>
      <c r="C68" s="105"/>
      <c r="D68" s="169"/>
      <c r="E68" s="172"/>
      <c r="F68" s="163"/>
      <c r="G68" s="163"/>
      <c r="H68" s="163"/>
      <c r="I68" s="160"/>
      <c r="J68" s="103"/>
      <c r="K68" s="106"/>
      <c r="L68" s="104"/>
    </row>
    <row r="69" spans="1:12" x14ac:dyDescent="0.25">
      <c r="A69" s="164" t="s">
        <v>94</v>
      </c>
      <c r="B69" s="158" t="s">
        <v>111</v>
      </c>
      <c r="C69" s="105" t="s">
        <v>112</v>
      </c>
      <c r="D69" s="167" t="s">
        <v>113</v>
      </c>
      <c r="E69" s="170"/>
      <c r="F69" s="161">
        <v>0</v>
      </c>
      <c r="G69" s="161">
        <f>ROUND(E69*F69,2)</f>
        <v>0</v>
      </c>
      <c r="H69" s="161">
        <f>ROUND(G69*$H$6,2)</f>
        <v>0</v>
      </c>
      <c r="I69" s="158"/>
      <c r="J69" s="103"/>
      <c r="K69" s="106"/>
      <c r="L69" s="104"/>
    </row>
    <row r="70" spans="1:12" x14ac:dyDescent="0.25">
      <c r="A70" s="165"/>
      <c r="B70" s="159"/>
      <c r="C70" s="105"/>
      <c r="D70" s="168"/>
      <c r="E70" s="171"/>
      <c r="F70" s="162"/>
      <c r="G70" s="162"/>
      <c r="H70" s="162"/>
      <c r="I70" s="159"/>
      <c r="J70" s="103"/>
      <c r="K70" s="106"/>
      <c r="L70" s="104"/>
    </row>
    <row r="71" spans="1:12" x14ac:dyDescent="0.25">
      <c r="A71" s="165"/>
      <c r="B71" s="159"/>
      <c r="C71" s="105"/>
      <c r="D71" s="168"/>
      <c r="E71" s="171"/>
      <c r="F71" s="162"/>
      <c r="G71" s="162"/>
      <c r="H71" s="162"/>
      <c r="I71" s="159"/>
      <c r="J71" s="103"/>
      <c r="K71" s="106"/>
      <c r="L71" s="104"/>
    </row>
    <row r="72" spans="1:12" x14ac:dyDescent="0.25">
      <c r="A72" s="165"/>
      <c r="B72" s="159"/>
      <c r="C72" s="105"/>
      <c r="D72" s="168"/>
      <c r="E72" s="171"/>
      <c r="F72" s="162"/>
      <c r="G72" s="162"/>
      <c r="H72" s="162"/>
      <c r="I72" s="159"/>
      <c r="J72" s="103"/>
      <c r="K72" s="106"/>
      <c r="L72" s="104"/>
    </row>
    <row r="73" spans="1:12" x14ac:dyDescent="0.25">
      <c r="A73" s="166"/>
      <c r="B73" s="160"/>
      <c r="C73" s="105"/>
      <c r="D73" s="169"/>
      <c r="E73" s="172"/>
      <c r="F73" s="163"/>
      <c r="G73" s="163"/>
      <c r="H73" s="163"/>
      <c r="I73" s="160"/>
      <c r="J73" s="103"/>
      <c r="K73" s="106"/>
      <c r="L73" s="104"/>
    </row>
    <row r="74" spans="1:12" x14ac:dyDescent="0.25">
      <c r="A74" s="164" t="s">
        <v>95</v>
      </c>
      <c r="B74" s="158" t="s">
        <v>111</v>
      </c>
      <c r="C74" s="105" t="s">
        <v>112</v>
      </c>
      <c r="D74" s="167" t="s">
        <v>113</v>
      </c>
      <c r="E74" s="170"/>
      <c r="F74" s="161">
        <v>0</v>
      </c>
      <c r="G74" s="161">
        <f>ROUND(E74*F74,2)</f>
        <v>0</v>
      </c>
      <c r="H74" s="161">
        <f>ROUND(G74*$H$6,2)</f>
        <v>0</v>
      </c>
      <c r="I74" s="158"/>
      <c r="J74" s="103"/>
      <c r="K74" s="106"/>
      <c r="L74" s="104"/>
    </row>
    <row r="75" spans="1:12" x14ac:dyDescent="0.25">
      <c r="A75" s="165"/>
      <c r="B75" s="159"/>
      <c r="C75" s="105"/>
      <c r="D75" s="168"/>
      <c r="E75" s="171"/>
      <c r="F75" s="162"/>
      <c r="G75" s="162"/>
      <c r="H75" s="162"/>
      <c r="I75" s="159"/>
      <c r="J75" s="103"/>
      <c r="K75" s="106"/>
      <c r="L75" s="104"/>
    </row>
    <row r="76" spans="1:12" x14ac:dyDescent="0.25">
      <c r="A76" s="165"/>
      <c r="B76" s="159"/>
      <c r="C76" s="105"/>
      <c r="D76" s="168"/>
      <c r="E76" s="171"/>
      <c r="F76" s="162"/>
      <c r="G76" s="162"/>
      <c r="H76" s="162"/>
      <c r="I76" s="159"/>
      <c r="J76" s="103"/>
      <c r="K76" s="106"/>
      <c r="L76" s="104"/>
    </row>
    <row r="77" spans="1:12" x14ac:dyDescent="0.25">
      <c r="A77" s="165"/>
      <c r="B77" s="159"/>
      <c r="C77" s="105"/>
      <c r="D77" s="168"/>
      <c r="E77" s="171"/>
      <c r="F77" s="162"/>
      <c r="G77" s="162"/>
      <c r="H77" s="162"/>
      <c r="I77" s="159"/>
      <c r="J77" s="103"/>
      <c r="K77" s="106"/>
      <c r="L77" s="104"/>
    </row>
    <row r="78" spans="1:12" x14ac:dyDescent="0.25">
      <c r="A78" s="166"/>
      <c r="B78" s="160"/>
      <c r="C78" s="105"/>
      <c r="D78" s="169"/>
      <c r="E78" s="172"/>
      <c r="F78" s="163"/>
      <c r="G78" s="163"/>
      <c r="H78" s="163"/>
      <c r="I78" s="160"/>
      <c r="J78" s="103"/>
      <c r="K78" s="106"/>
      <c r="L78" s="104"/>
    </row>
    <row r="79" spans="1:12" x14ac:dyDescent="0.25">
      <c r="A79" s="164" t="s">
        <v>96</v>
      </c>
      <c r="B79" s="158" t="s">
        <v>111</v>
      </c>
      <c r="C79" s="105" t="s">
        <v>112</v>
      </c>
      <c r="D79" s="167" t="s">
        <v>113</v>
      </c>
      <c r="E79" s="170"/>
      <c r="F79" s="161">
        <v>0</v>
      </c>
      <c r="G79" s="161">
        <f>ROUND(E79*F79,2)</f>
        <v>0</v>
      </c>
      <c r="H79" s="161">
        <f>ROUND(G79*$H$6,2)</f>
        <v>0</v>
      </c>
      <c r="I79" s="158"/>
      <c r="J79" s="103"/>
      <c r="K79" s="106"/>
    </row>
    <row r="80" spans="1:12" x14ac:dyDescent="0.25">
      <c r="A80" s="165"/>
      <c r="B80" s="159"/>
      <c r="C80" s="105"/>
      <c r="D80" s="168"/>
      <c r="E80" s="171"/>
      <c r="F80" s="162"/>
      <c r="G80" s="162"/>
      <c r="H80" s="162"/>
      <c r="I80" s="159"/>
      <c r="J80" s="103"/>
      <c r="K80" s="106"/>
    </row>
    <row r="81" spans="1:11" x14ac:dyDescent="0.25">
      <c r="A81" s="165"/>
      <c r="B81" s="159"/>
      <c r="C81" s="105"/>
      <c r="D81" s="168"/>
      <c r="E81" s="171"/>
      <c r="F81" s="162"/>
      <c r="G81" s="162"/>
      <c r="H81" s="162"/>
      <c r="I81" s="159"/>
      <c r="J81" s="103"/>
      <c r="K81" s="106"/>
    </row>
    <row r="82" spans="1:11" x14ac:dyDescent="0.25">
      <c r="A82" s="165"/>
      <c r="B82" s="159"/>
      <c r="C82" s="105"/>
      <c r="D82" s="168"/>
      <c r="E82" s="171"/>
      <c r="F82" s="162"/>
      <c r="G82" s="162"/>
      <c r="H82" s="162"/>
      <c r="I82" s="159"/>
      <c r="J82" s="103"/>
      <c r="K82" s="106"/>
    </row>
    <row r="83" spans="1:11" x14ac:dyDescent="0.25">
      <c r="A83" s="166"/>
      <c r="B83" s="160"/>
      <c r="C83" s="105"/>
      <c r="D83" s="169"/>
      <c r="E83" s="172"/>
      <c r="F83" s="163"/>
      <c r="G83" s="163"/>
      <c r="H83" s="163"/>
      <c r="I83" s="160"/>
      <c r="J83" s="103"/>
      <c r="K83" s="106"/>
    </row>
    <row r="84" spans="1:11" x14ac:dyDescent="0.25">
      <c r="A84" s="164" t="s">
        <v>97</v>
      </c>
      <c r="B84" s="158" t="s">
        <v>111</v>
      </c>
      <c r="C84" s="105" t="s">
        <v>112</v>
      </c>
      <c r="D84" s="167" t="s">
        <v>113</v>
      </c>
      <c r="E84" s="170"/>
      <c r="F84" s="161">
        <v>0</v>
      </c>
      <c r="G84" s="161">
        <f>ROUND(E84*F84,2)</f>
        <v>0</v>
      </c>
      <c r="H84" s="161">
        <f>ROUND(G84*$H$6,2)</f>
        <v>0</v>
      </c>
      <c r="I84" s="158"/>
      <c r="J84" s="103"/>
      <c r="K84" s="106"/>
    </row>
    <row r="85" spans="1:11" x14ac:dyDescent="0.25">
      <c r="A85" s="165"/>
      <c r="B85" s="159"/>
      <c r="C85" s="105"/>
      <c r="D85" s="168"/>
      <c r="E85" s="171"/>
      <c r="F85" s="162"/>
      <c r="G85" s="162"/>
      <c r="H85" s="162"/>
      <c r="I85" s="159"/>
      <c r="J85" s="103"/>
      <c r="K85" s="106"/>
    </row>
    <row r="86" spans="1:11" x14ac:dyDescent="0.25">
      <c r="A86" s="165"/>
      <c r="B86" s="159"/>
      <c r="C86" s="105"/>
      <c r="D86" s="168"/>
      <c r="E86" s="171"/>
      <c r="F86" s="162"/>
      <c r="G86" s="162"/>
      <c r="H86" s="162"/>
      <c r="I86" s="159"/>
      <c r="J86" s="103"/>
      <c r="K86" s="106"/>
    </row>
    <row r="87" spans="1:11" x14ac:dyDescent="0.25">
      <c r="A87" s="165"/>
      <c r="B87" s="159"/>
      <c r="C87" s="105"/>
      <c r="D87" s="168"/>
      <c r="E87" s="171"/>
      <c r="F87" s="162"/>
      <c r="G87" s="162"/>
      <c r="H87" s="162"/>
      <c r="I87" s="159"/>
      <c r="J87" s="103"/>
      <c r="K87" s="106"/>
    </row>
    <row r="88" spans="1:11" x14ac:dyDescent="0.25">
      <c r="A88" s="166"/>
      <c r="B88" s="160"/>
      <c r="C88" s="105"/>
      <c r="D88" s="169"/>
      <c r="E88" s="172"/>
      <c r="F88" s="163"/>
      <c r="G88" s="163"/>
      <c r="H88" s="163"/>
      <c r="I88" s="160"/>
      <c r="J88" s="103"/>
      <c r="K88" s="106"/>
    </row>
    <row r="89" spans="1:11" x14ac:dyDescent="0.25">
      <c r="A89" s="164" t="s">
        <v>98</v>
      </c>
      <c r="B89" s="158" t="s">
        <v>111</v>
      </c>
      <c r="C89" s="105" t="s">
        <v>112</v>
      </c>
      <c r="D89" s="167" t="s">
        <v>113</v>
      </c>
      <c r="E89" s="170"/>
      <c r="F89" s="161">
        <v>0</v>
      </c>
      <c r="G89" s="161">
        <f>ROUND(E89*F89,2)</f>
        <v>0</v>
      </c>
      <c r="H89" s="161">
        <f>ROUND(G89*$H$6,2)</f>
        <v>0</v>
      </c>
      <c r="I89" s="158"/>
      <c r="J89" s="103"/>
      <c r="K89" s="106"/>
    </row>
    <row r="90" spans="1:11" x14ac:dyDescent="0.25">
      <c r="A90" s="165"/>
      <c r="B90" s="159"/>
      <c r="C90" s="105"/>
      <c r="D90" s="168"/>
      <c r="E90" s="171"/>
      <c r="F90" s="162"/>
      <c r="G90" s="162"/>
      <c r="H90" s="162"/>
      <c r="I90" s="159"/>
      <c r="J90" s="103"/>
      <c r="K90" s="106"/>
    </row>
    <row r="91" spans="1:11" x14ac:dyDescent="0.25">
      <c r="A91" s="165"/>
      <c r="B91" s="159"/>
      <c r="C91" s="105"/>
      <c r="D91" s="168"/>
      <c r="E91" s="171"/>
      <c r="F91" s="162"/>
      <c r="G91" s="162"/>
      <c r="H91" s="162"/>
      <c r="I91" s="159"/>
      <c r="J91" s="103"/>
      <c r="K91" s="106"/>
    </row>
    <row r="92" spans="1:11" x14ac:dyDescent="0.25">
      <c r="A92" s="165"/>
      <c r="B92" s="159"/>
      <c r="C92" s="105"/>
      <c r="D92" s="168"/>
      <c r="E92" s="171"/>
      <c r="F92" s="162"/>
      <c r="G92" s="162"/>
      <c r="H92" s="162"/>
      <c r="I92" s="159"/>
      <c r="J92" s="103"/>
      <c r="K92" s="106"/>
    </row>
    <row r="93" spans="1:11" x14ac:dyDescent="0.25">
      <c r="A93" s="166"/>
      <c r="B93" s="160"/>
      <c r="C93" s="105"/>
      <c r="D93" s="169"/>
      <c r="E93" s="172"/>
      <c r="F93" s="163"/>
      <c r="G93" s="163"/>
      <c r="H93" s="163"/>
      <c r="I93" s="160"/>
      <c r="J93" s="103"/>
      <c r="K93" s="106"/>
    </row>
    <row r="94" spans="1:11" x14ac:dyDescent="0.25">
      <c r="A94" s="164" t="s">
        <v>99</v>
      </c>
      <c r="B94" s="158" t="s">
        <v>111</v>
      </c>
      <c r="C94" s="105" t="s">
        <v>112</v>
      </c>
      <c r="D94" s="167" t="s">
        <v>113</v>
      </c>
      <c r="E94" s="170"/>
      <c r="F94" s="161">
        <v>0</v>
      </c>
      <c r="G94" s="161">
        <f>ROUND(E94*F94,2)</f>
        <v>0</v>
      </c>
      <c r="H94" s="161">
        <f>ROUND(G94*$H$6,2)</f>
        <v>0</v>
      </c>
      <c r="I94" s="158"/>
      <c r="J94" s="103"/>
      <c r="K94" s="106"/>
    </row>
    <row r="95" spans="1:11" x14ac:dyDescent="0.25">
      <c r="A95" s="165"/>
      <c r="B95" s="159"/>
      <c r="C95" s="105"/>
      <c r="D95" s="168"/>
      <c r="E95" s="171"/>
      <c r="F95" s="162"/>
      <c r="G95" s="162"/>
      <c r="H95" s="162"/>
      <c r="I95" s="159"/>
      <c r="J95" s="103"/>
      <c r="K95" s="106"/>
    </row>
    <row r="96" spans="1:11" x14ac:dyDescent="0.25">
      <c r="A96" s="165"/>
      <c r="B96" s="159"/>
      <c r="C96" s="105"/>
      <c r="D96" s="168"/>
      <c r="E96" s="171"/>
      <c r="F96" s="162"/>
      <c r="G96" s="162"/>
      <c r="H96" s="162"/>
      <c r="I96" s="159"/>
      <c r="J96" s="103"/>
      <c r="K96" s="106"/>
    </row>
    <row r="97" spans="1:11" x14ac:dyDescent="0.25">
      <c r="A97" s="165"/>
      <c r="B97" s="159"/>
      <c r="C97" s="105"/>
      <c r="D97" s="168"/>
      <c r="E97" s="171"/>
      <c r="F97" s="162"/>
      <c r="G97" s="162"/>
      <c r="H97" s="162"/>
      <c r="I97" s="159"/>
      <c r="J97" s="103"/>
      <c r="K97" s="106"/>
    </row>
    <row r="98" spans="1:11" x14ac:dyDescent="0.25">
      <c r="A98" s="166"/>
      <c r="B98" s="160"/>
      <c r="C98" s="105"/>
      <c r="D98" s="169"/>
      <c r="E98" s="172"/>
      <c r="F98" s="163"/>
      <c r="G98" s="163"/>
      <c r="H98" s="163"/>
      <c r="I98" s="160"/>
      <c r="J98" s="103"/>
      <c r="K98" s="106"/>
    </row>
    <row r="99" spans="1:11" x14ac:dyDescent="0.25">
      <c r="A99" s="164" t="s">
        <v>100</v>
      </c>
      <c r="B99" s="158" t="s">
        <v>111</v>
      </c>
      <c r="C99" s="105" t="s">
        <v>112</v>
      </c>
      <c r="D99" s="167" t="s">
        <v>113</v>
      </c>
      <c r="E99" s="170"/>
      <c r="F99" s="161">
        <v>0</v>
      </c>
      <c r="G99" s="161">
        <f>ROUND(E99*F99,2)</f>
        <v>0</v>
      </c>
      <c r="H99" s="161">
        <f>ROUND(G99*$H$6,2)</f>
        <v>0</v>
      </c>
      <c r="I99" s="158"/>
      <c r="J99" s="103"/>
      <c r="K99" s="106"/>
    </row>
    <row r="100" spans="1:11" x14ac:dyDescent="0.25">
      <c r="A100" s="165"/>
      <c r="B100" s="159"/>
      <c r="C100" s="105"/>
      <c r="D100" s="168"/>
      <c r="E100" s="171"/>
      <c r="F100" s="162"/>
      <c r="G100" s="162"/>
      <c r="H100" s="162"/>
      <c r="I100" s="159"/>
      <c r="J100" s="103"/>
      <c r="K100" s="106"/>
    </row>
    <row r="101" spans="1:11" x14ac:dyDescent="0.25">
      <c r="A101" s="165"/>
      <c r="B101" s="159"/>
      <c r="C101" s="105"/>
      <c r="D101" s="168"/>
      <c r="E101" s="171"/>
      <c r="F101" s="162"/>
      <c r="G101" s="162"/>
      <c r="H101" s="162"/>
      <c r="I101" s="159"/>
      <c r="J101" s="103"/>
      <c r="K101" s="106"/>
    </row>
    <row r="102" spans="1:11" x14ac:dyDescent="0.25">
      <c r="A102" s="165"/>
      <c r="B102" s="159"/>
      <c r="C102" s="105"/>
      <c r="D102" s="168"/>
      <c r="E102" s="171"/>
      <c r="F102" s="162"/>
      <c r="G102" s="162"/>
      <c r="H102" s="162"/>
      <c r="I102" s="159"/>
      <c r="J102" s="103"/>
      <c r="K102" s="106"/>
    </row>
    <row r="103" spans="1:11" x14ac:dyDescent="0.25">
      <c r="A103" s="166"/>
      <c r="B103" s="160"/>
      <c r="C103" s="105"/>
      <c r="D103" s="169"/>
      <c r="E103" s="172"/>
      <c r="F103" s="163"/>
      <c r="G103" s="163"/>
      <c r="H103" s="163"/>
      <c r="I103" s="160"/>
      <c r="J103" s="103"/>
      <c r="K103" s="106"/>
    </row>
    <row r="104" spans="1:11" x14ac:dyDescent="0.25">
      <c r="A104" s="90" t="s">
        <v>17</v>
      </c>
      <c r="B104" s="149" t="s">
        <v>177</v>
      </c>
      <c r="C104" s="150"/>
      <c r="D104" s="150"/>
      <c r="E104" s="150"/>
      <c r="F104" s="151"/>
      <c r="G104" s="92">
        <f>SUM(G105,G112,G119,G126,G133,G140,G147,G154,G161,G168)</f>
        <v>0</v>
      </c>
      <c r="H104" s="92">
        <f>SUM(H105,H112,H119,H126,H133,H140,H147,H154,H161,H168)</f>
        <v>0</v>
      </c>
      <c r="I104" s="94"/>
      <c r="J104" s="103"/>
      <c r="K104" s="102">
        <f>ROUND(H104*$H$6,2)</f>
        <v>0</v>
      </c>
    </row>
    <row r="105" spans="1:11" ht="14.55" customHeight="1" x14ac:dyDescent="0.25">
      <c r="A105" s="176" t="s">
        <v>101</v>
      </c>
      <c r="B105" s="179" t="s">
        <v>123</v>
      </c>
      <c r="C105" s="107" t="s">
        <v>114</v>
      </c>
      <c r="D105" s="108"/>
      <c r="E105" s="109"/>
      <c r="F105" s="110"/>
      <c r="G105" s="110">
        <f>SUM(G106:G111)</f>
        <v>0</v>
      </c>
      <c r="H105" s="110">
        <f>ROUND(G105*$H$6,2)</f>
        <v>0</v>
      </c>
      <c r="I105" s="179" t="s">
        <v>49</v>
      </c>
      <c r="J105" s="103"/>
      <c r="K105" s="106"/>
    </row>
    <row r="106" spans="1:11" x14ac:dyDescent="0.25">
      <c r="A106" s="177"/>
      <c r="B106" s="180"/>
      <c r="C106" s="107" t="s">
        <v>115</v>
      </c>
      <c r="D106" s="111"/>
      <c r="E106" s="111"/>
      <c r="F106" s="106"/>
      <c r="G106" s="110">
        <f>ROUND(E106*F106,2)</f>
        <v>0</v>
      </c>
      <c r="H106" s="112"/>
      <c r="I106" s="180"/>
      <c r="J106" s="103"/>
      <c r="K106" s="106"/>
    </row>
    <row r="107" spans="1:11" x14ac:dyDescent="0.25">
      <c r="A107" s="177"/>
      <c r="B107" s="180"/>
      <c r="C107" s="107" t="s">
        <v>116</v>
      </c>
      <c r="D107" s="113"/>
      <c r="E107" s="111"/>
      <c r="F107" s="106"/>
      <c r="G107" s="110">
        <f t="shared" ref="G107:G111" si="16">ROUND(E107*F107,2)</f>
        <v>0</v>
      </c>
      <c r="H107" s="112"/>
      <c r="I107" s="180"/>
      <c r="J107" s="103"/>
      <c r="K107" s="106"/>
    </row>
    <row r="108" spans="1:11" x14ac:dyDescent="0.25">
      <c r="A108" s="177"/>
      <c r="B108" s="180"/>
      <c r="C108" s="107" t="s">
        <v>117</v>
      </c>
      <c r="D108" s="113"/>
      <c r="E108" s="111"/>
      <c r="F108" s="106"/>
      <c r="G108" s="110">
        <f t="shared" si="16"/>
        <v>0</v>
      </c>
      <c r="H108" s="112"/>
      <c r="I108" s="180"/>
      <c r="J108" s="103"/>
      <c r="K108" s="106"/>
    </row>
    <row r="109" spans="1:11" x14ac:dyDescent="0.25">
      <c r="A109" s="177"/>
      <c r="B109" s="180"/>
      <c r="C109" s="107" t="s">
        <v>118</v>
      </c>
      <c r="D109" s="113"/>
      <c r="E109" s="111"/>
      <c r="F109" s="106"/>
      <c r="G109" s="110">
        <f t="shared" si="16"/>
        <v>0</v>
      </c>
      <c r="H109" s="112"/>
      <c r="I109" s="180"/>
      <c r="J109" s="103"/>
      <c r="K109" s="106"/>
    </row>
    <row r="110" spans="1:11" x14ac:dyDescent="0.25">
      <c r="A110" s="177"/>
      <c r="B110" s="180"/>
      <c r="C110" s="114" t="s">
        <v>119</v>
      </c>
      <c r="D110" s="115" t="s">
        <v>120</v>
      </c>
      <c r="E110" s="111"/>
      <c r="F110" s="116">
        <f>IF($D$110=DATA!$A$32,DATA!$B$32,IF($D$110=DATA!$A$33,DATA!$B$33,IF($D$110=DATA!$A$34,DATA!$B$34,IF($D$110=DATA!$A$35,DATA!$B$35,IF($D$110=DATA!$A$36,DATA!$B$36,IF($D$110=DATA!$A$37,DATA!$B$37,IF($D$110=DATA!$A$41,DATA!$B$41,IF($D$110=DATA!$A$42,DATA!$B$42,IF($D$110=DATA!$A$43,DATA!$B$43,0)))))))))</f>
        <v>146.83000000000001</v>
      </c>
      <c r="G110" s="110">
        <f t="shared" si="16"/>
        <v>0</v>
      </c>
      <c r="H110" s="112"/>
      <c r="I110" s="180"/>
      <c r="J110" s="103"/>
      <c r="K110" s="106"/>
    </row>
    <row r="111" spans="1:11" x14ac:dyDescent="0.25">
      <c r="A111" s="178"/>
      <c r="B111" s="181"/>
      <c r="C111" s="114" t="s">
        <v>121</v>
      </c>
      <c r="D111" s="115" t="s">
        <v>122</v>
      </c>
      <c r="E111" s="111"/>
      <c r="F111" s="116">
        <f>IF($D$111=DATA!$E$32,DATA!$F$32,IF($D$111=DATA!$E$33,DATA!$F$33,IF($D$111=DATA!$E$34,DATA!$F$34,IF($D$111=DATA!$E$35,DATA!$F$35,IF($D$111=DATA!$E$36,DATA!$F$36,IF($D$111=DATA!$E$37,DATA!$F$37,IF($D$111=DATA!$E$38,DATA!$F$38,IF($D$111=DATA!$E$39,DATA!$F$39,IF($D$111=DATA!$E$40,DATA!$F$40,IF($D$111=DATA!$E$41,DATA!$F$41,IF($D$111=DATA!$E$42,DATA!$F$42,IF($D$111=DATA!$E$43,DATA!$F$43,0))))))))))))</f>
        <v>28</v>
      </c>
      <c r="G111" s="110">
        <f t="shared" si="16"/>
        <v>0</v>
      </c>
      <c r="H111" s="112"/>
      <c r="I111" s="181"/>
      <c r="J111" s="103"/>
      <c r="K111" s="106"/>
    </row>
    <row r="112" spans="1:11" x14ac:dyDescent="0.25">
      <c r="A112" s="176" t="s">
        <v>102</v>
      </c>
      <c r="B112" s="179" t="s">
        <v>123</v>
      </c>
      <c r="C112" s="107" t="s">
        <v>114</v>
      </c>
      <c r="D112" s="108"/>
      <c r="E112" s="109"/>
      <c r="F112" s="110"/>
      <c r="G112" s="110">
        <f>SUM(G113:G118)</f>
        <v>0</v>
      </c>
      <c r="H112" s="110">
        <f>ROUND(G112*$H$6,2)</f>
        <v>0</v>
      </c>
      <c r="I112" s="179"/>
      <c r="J112" s="103"/>
      <c r="K112" s="106"/>
    </row>
    <row r="113" spans="1:11" x14ac:dyDescent="0.25">
      <c r="A113" s="177"/>
      <c r="B113" s="180"/>
      <c r="C113" s="107" t="s">
        <v>115</v>
      </c>
      <c r="D113" s="113"/>
      <c r="E113" s="111"/>
      <c r="F113" s="106"/>
      <c r="G113" s="110">
        <f t="shared" ref="G113:G118" si="17">ROUND(E113*F113,2)</f>
        <v>0</v>
      </c>
      <c r="H113" s="117"/>
      <c r="I113" s="180"/>
      <c r="J113" s="103"/>
      <c r="K113" s="106"/>
    </row>
    <row r="114" spans="1:11" x14ac:dyDescent="0.25">
      <c r="A114" s="177"/>
      <c r="B114" s="180"/>
      <c r="C114" s="107" t="s">
        <v>116</v>
      </c>
      <c r="D114" s="113"/>
      <c r="E114" s="111"/>
      <c r="F114" s="106"/>
      <c r="G114" s="110">
        <f t="shared" si="17"/>
        <v>0</v>
      </c>
      <c r="H114" s="117"/>
      <c r="I114" s="180"/>
      <c r="J114" s="103"/>
      <c r="K114" s="106"/>
    </row>
    <row r="115" spans="1:11" x14ac:dyDescent="0.25">
      <c r="A115" s="177"/>
      <c r="B115" s="180"/>
      <c r="C115" s="107" t="s">
        <v>117</v>
      </c>
      <c r="D115" s="113"/>
      <c r="E115" s="111"/>
      <c r="F115" s="106"/>
      <c r="G115" s="110">
        <f t="shared" si="17"/>
        <v>0</v>
      </c>
      <c r="H115" s="117"/>
      <c r="I115" s="180"/>
      <c r="J115" s="103"/>
      <c r="K115" s="106"/>
    </row>
    <row r="116" spans="1:11" x14ac:dyDescent="0.25">
      <c r="A116" s="177"/>
      <c r="B116" s="180"/>
      <c r="C116" s="107" t="s">
        <v>118</v>
      </c>
      <c r="D116" s="113"/>
      <c r="E116" s="111"/>
      <c r="F116" s="106"/>
      <c r="G116" s="110">
        <f t="shared" si="17"/>
        <v>0</v>
      </c>
      <c r="H116" s="117"/>
      <c r="I116" s="180"/>
      <c r="J116" s="103"/>
      <c r="K116" s="106"/>
    </row>
    <row r="117" spans="1:11" x14ac:dyDescent="0.25">
      <c r="A117" s="177"/>
      <c r="B117" s="180"/>
      <c r="C117" s="114" t="s">
        <v>119</v>
      </c>
      <c r="D117" s="115" t="s">
        <v>120</v>
      </c>
      <c r="E117" s="111"/>
      <c r="F117" s="116">
        <f>IF($D$117=DATA!$A$32,DATA!$B$32,IF($D$117=DATA!$A$33,DATA!$B$33,IF($D$117=DATA!$A$34,DATA!$B$34,IF($D$117=DATA!$A$35,DATA!$B$35,IF($D$117=DATA!$A$36,DATA!$B$36,IF($D$117=DATA!$A$37,DATA!$B$37,IF($D$117=DATA!$A$41,DATA!$B$41,IF($D$117=DATA!$A$42,DATA!$B$42,IF($D$117=DATA!$A$43,DATA!$B$43,0)))))))))</f>
        <v>146.83000000000001</v>
      </c>
      <c r="G117" s="110">
        <f t="shared" si="17"/>
        <v>0</v>
      </c>
      <c r="H117" s="117"/>
      <c r="I117" s="180"/>
      <c r="J117" s="103"/>
      <c r="K117" s="106"/>
    </row>
    <row r="118" spans="1:11" x14ac:dyDescent="0.25">
      <c r="A118" s="178"/>
      <c r="B118" s="181"/>
      <c r="C118" s="114" t="s">
        <v>121</v>
      </c>
      <c r="D118" s="115" t="s">
        <v>122</v>
      </c>
      <c r="E118" s="111"/>
      <c r="F118" s="116">
        <f>IF($D$118=DATA!$E$32,DATA!$F$32,IF($D$118=DATA!$E$33,DATA!$F$33,IF($D$118=DATA!$E$34,DATA!$F$34,IF($D$118=DATA!$E$35,DATA!$F$35,IF($D$118=DATA!$E$36,DATA!$F$36,IF($D$118=DATA!$E$37,DATA!$F$37,IF($D$118=DATA!$E$38,DATA!$F$38,IF($D$118=DATA!$E$39,DATA!$F$39,IF($D$118=DATA!$E$40,DATA!$F$40,IF($D$118=DATA!$E$41,DATA!$F$41,IF($D$118=DATA!$E$42,DATA!$F$42,IF($D$118=DATA!$E$43,DATA!$F$43,0))))))))))))</f>
        <v>28</v>
      </c>
      <c r="G118" s="110">
        <f t="shared" si="17"/>
        <v>0</v>
      </c>
      <c r="H118" s="117"/>
      <c r="I118" s="181"/>
      <c r="J118" s="103"/>
      <c r="K118" s="106"/>
    </row>
    <row r="119" spans="1:11" x14ac:dyDescent="0.25">
      <c r="A119" s="176" t="s">
        <v>103</v>
      </c>
      <c r="B119" s="179" t="s">
        <v>123</v>
      </c>
      <c r="C119" s="107" t="s">
        <v>114</v>
      </c>
      <c r="D119" s="108"/>
      <c r="E119" s="109"/>
      <c r="F119" s="110"/>
      <c r="G119" s="110">
        <f>SUM(G120:G125)</f>
        <v>0</v>
      </c>
      <c r="H119" s="110">
        <f>ROUND(G119*$H$6,2)</f>
        <v>0</v>
      </c>
      <c r="I119" s="179"/>
      <c r="J119" s="103"/>
      <c r="K119" s="106"/>
    </row>
    <row r="120" spans="1:11" x14ac:dyDescent="0.25">
      <c r="A120" s="177"/>
      <c r="B120" s="180"/>
      <c r="C120" s="107" t="s">
        <v>115</v>
      </c>
      <c r="D120" s="113"/>
      <c r="E120" s="111"/>
      <c r="F120" s="106"/>
      <c r="G120" s="110">
        <f t="shared" ref="G120:G125" si="18">ROUND(E120*F120,2)</f>
        <v>0</v>
      </c>
      <c r="H120" s="117"/>
      <c r="I120" s="180"/>
      <c r="J120" s="103"/>
      <c r="K120" s="106"/>
    </row>
    <row r="121" spans="1:11" x14ac:dyDescent="0.25">
      <c r="A121" s="177"/>
      <c r="B121" s="180"/>
      <c r="C121" s="107" t="s">
        <v>116</v>
      </c>
      <c r="D121" s="113"/>
      <c r="E121" s="111"/>
      <c r="F121" s="106"/>
      <c r="G121" s="110">
        <f t="shared" si="18"/>
        <v>0</v>
      </c>
      <c r="H121" s="117"/>
      <c r="I121" s="180"/>
      <c r="J121" s="103"/>
      <c r="K121" s="106"/>
    </row>
    <row r="122" spans="1:11" x14ac:dyDescent="0.25">
      <c r="A122" s="177"/>
      <c r="B122" s="180"/>
      <c r="C122" s="107" t="s">
        <v>117</v>
      </c>
      <c r="D122" s="113"/>
      <c r="E122" s="111"/>
      <c r="F122" s="106"/>
      <c r="G122" s="110">
        <f t="shared" si="18"/>
        <v>0</v>
      </c>
      <c r="H122" s="117"/>
      <c r="I122" s="180"/>
      <c r="J122" s="103"/>
      <c r="K122" s="106"/>
    </row>
    <row r="123" spans="1:11" x14ac:dyDescent="0.25">
      <c r="A123" s="177"/>
      <c r="B123" s="180"/>
      <c r="C123" s="107" t="s">
        <v>118</v>
      </c>
      <c r="D123" s="113"/>
      <c r="E123" s="111"/>
      <c r="F123" s="106"/>
      <c r="G123" s="110">
        <f t="shared" si="18"/>
        <v>0</v>
      </c>
      <c r="H123" s="117"/>
      <c r="I123" s="180"/>
      <c r="J123" s="103"/>
      <c r="K123" s="106"/>
    </row>
    <row r="124" spans="1:11" x14ac:dyDescent="0.25">
      <c r="A124" s="177"/>
      <c r="B124" s="180"/>
      <c r="C124" s="114" t="s">
        <v>119</v>
      </c>
      <c r="D124" s="115" t="s">
        <v>120</v>
      </c>
      <c r="E124" s="111"/>
      <c r="F124" s="116">
        <f>IF($D$124=DATA!$A$32,DATA!$B$32,IF($D$124=DATA!$A$33,DATA!$B$33,IF($D$124=DATA!$A$34,DATA!$B$34,IF($D$124=DATA!$A$35,DATA!$B$35,IF($D$124=DATA!$A$36,DATA!$B$36,IF($D$124=DATA!$A$37,DATA!$B$37,IF($D$124=DATA!$A$41,DATA!$B$41,IF($D$124=DATA!$A$42,DATA!$B$42,IF($D$124=DATA!$A$43,DATA!$B$43,0)))))))))</f>
        <v>146.83000000000001</v>
      </c>
      <c r="G124" s="110">
        <f t="shared" si="18"/>
        <v>0</v>
      </c>
      <c r="H124" s="117"/>
      <c r="I124" s="180"/>
      <c r="J124" s="103"/>
      <c r="K124" s="106"/>
    </row>
    <row r="125" spans="1:11" x14ac:dyDescent="0.25">
      <c r="A125" s="178"/>
      <c r="B125" s="181"/>
      <c r="C125" s="114" t="s">
        <v>121</v>
      </c>
      <c r="D125" s="115" t="s">
        <v>122</v>
      </c>
      <c r="E125" s="111"/>
      <c r="F125" s="116">
        <f>IF($D$125=DATA!$E$32,DATA!$F$32,IF($D$125=DATA!$E$33,DATA!$F$33,IF($D$125=DATA!$E$34,DATA!$F$34,IF($D$125=DATA!$E$35,DATA!$F$35,IF($D$125=DATA!$E$36,DATA!$F$36,IF($D$125=DATA!$E$37,DATA!$F$37,IF($D$125=DATA!$E$38,DATA!$F$38,IF($D$125=DATA!$E$39,DATA!$F$39,IF($D$125=DATA!$E$40,DATA!$F$40,IF($D$125=DATA!$E$41,DATA!$F$41,IF($D$125=DATA!$E$42,DATA!$F$42,IF($D$125=DATA!$E$43,DATA!$F$43,0))))))))))))</f>
        <v>28</v>
      </c>
      <c r="G125" s="110">
        <f t="shared" si="18"/>
        <v>0</v>
      </c>
      <c r="H125" s="117"/>
      <c r="I125" s="181"/>
      <c r="J125" s="103"/>
      <c r="K125" s="106"/>
    </row>
    <row r="126" spans="1:11" x14ac:dyDescent="0.25">
      <c r="A126" s="176" t="s">
        <v>104</v>
      </c>
      <c r="B126" s="179" t="s">
        <v>123</v>
      </c>
      <c r="C126" s="107" t="s">
        <v>114</v>
      </c>
      <c r="D126" s="108"/>
      <c r="E126" s="109"/>
      <c r="F126" s="110"/>
      <c r="G126" s="110">
        <f>SUM(G127:G132)</f>
        <v>0</v>
      </c>
      <c r="H126" s="110">
        <f>ROUND(G126*$H$6,2)</f>
        <v>0</v>
      </c>
      <c r="I126" s="179"/>
      <c r="J126" s="103"/>
      <c r="K126" s="106"/>
    </row>
    <row r="127" spans="1:11" x14ac:dyDescent="0.25">
      <c r="A127" s="177"/>
      <c r="B127" s="180"/>
      <c r="C127" s="107" t="s">
        <v>115</v>
      </c>
      <c r="D127" s="113"/>
      <c r="E127" s="111"/>
      <c r="F127" s="106"/>
      <c r="G127" s="110">
        <f t="shared" ref="G127:G132" si="19">ROUND(E127*F127,2)</f>
        <v>0</v>
      </c>
      <c r="H127" s="117"/>
      <c r="I127" s="180"/>
      <c r="J127" s="103"/>
      <c r="K127" s="106"/>
    </row>
    <row r="128" spans="1:11" x14ac:dyDescent="0.25">
      <c r="A128" s="177"/>
      <c r="B128" s="180"/>
      <c r="C128" s="107" t="s">
        <v>116</v>
      </c>
      <c r="D128" s="113"/>
      <c r="E128" s="111"/>
      <c r="F128" s="106"/>
      <c r="G128" s="110">
        <f t="shared" si="19"/>
        <v>0</v>
      </c>
      <c r="H128" s="117"/>
      <c r="I128" s="180"/>
      <c r="J128" s="103"/>
      <c r="K128" s="106"/>
    </row>
    <row r="129" spans="1:11" x14ac:dyDescent="0.25">
      <c r="A129" s="177"/>
      <c r="B129" s="180"/>
      <c r="C129" s="107" t="s">
        <v>117</v>
      </c>
      <c r="D129" s="113"/>
      <c r="E129" s="111"/>
      <c r="F129" s="106"/>
      <c r="G129" s="110">
        <f t="shared" si="19"/>
        <v>0</v>
      </c>
      <c r="H129" s="117"/>
      <c r="I129" s="180"/>
      <c r="J129" s="103"/>
      <c r="K129" s="106"/>
    </row>
    <row r="130" spans="1:11" x14ac:dyDescent="0.25">
      <c r="A130" s="177"/>
      <c r="B130" s="180"/>
      <c r="C130" s="107" t="s">
        <v>118</v>
      </c>
      <c r="D130" s="113"/>
      <c r="E130" s="111"/>
      <c r="F130" s="106"/>
      <c r="G130" s="110">
        <f t="shared" si="19"/>
        <v>0</v>
      </c>
      <c r="H130" s="117"/>
      <c r="I130" s="180"/>
      <c r="J130" s="103"/>
      <c r="K130" s="106"/>
    </row>
    <row r="131" spans="1:11" x14ac:dyDescent="0.25">
      <c r="A131" s="177"/>
      <c r="B131" s="180"/>
      <c r="C131" s="114" t="s">
        <v>119</v>
      </c>
      <c r="D131" s="115" t="s">
        <v>120</v>
      </c>
      <c r="E131" s="111"/>
      <c r="F131" s="116">
        <f>IF($D$131=DATA!$A$32,DATA!$B$32,IF($D$131=DATA!$A$33,DATA!$B$33,IF($D$131=DATA!$A$34,DATA!$B$34,IF($D$131=DATA!$A$35,DATA!$B$35,IF($D$131=DATA!$A$36,DATA!$B$36,IF($D$131=DATA!$A$37,DATA!$B$37,IF($D$131=DATA!$A$41,DATA!$B$41,IF($D$131=DATA!$A$42,DATA!$B$42,IF($D$131=DATA!$A$43,DATA!$B$43,0)))))))))</f>
        <v>146.83000000000001</v>
      </c>
      <c r="G131" s="110">
        <f t="shared" si="19"/>
        <v>0</v>
      </c>
      <c r="H131" s="117"/>
      <c r="I131" s="180"/>
      <c r="J131" s="103"/>
      <c r="K131" s="106"/>
    </row>
    <row r="132" spans="1:11" x14ac:dyDescent="0.25">
      <c r="A132" s="178"/>
      <c r="B132" s="181"/>
      <c r="C132" s="114" t="s">
        <v>121</v>
      </c>
      <c r="D132" s="115" t="s">
        <v>122</v>
      </c>
      <c r="E132" s="111"/>
      <c r="F132" s="116">
        <f>IF($D$132=DATA!$E$32,DATA!$F$32,IF($D$132=DATA!$E$33,DATA!$F$33,IF($D$132=DATA!$E$34,DATA!$F$34,IF($D$132=DATA!$E$35,DATA!$F$35,IF($D$132=DATA!$E$36,DATA!$F$36,IF($D$132=DATA!$E$37,DATA!$F$37,IF($D$132=DATA!$E$38,DATA!$F$38,IF($D$132=DATA!$E$39,DATA!$F$39,IF($D$132=DATA!$E$40,DATA!$F$40,IF($D$132=DATA!$E$41,DATA!$F$41,IF($D$132=DATA!$E$42,DATA!$F$42,IF($D$132=DATA!$E$43,DATA!$F$43,0))))))))))))</f>
        <v>28</v>
      </c>
      <c r="G132" s="110">
        <f t="shared" si="19"/>
        <v>0</v>
      </c>
      <c r="H132" s="117"/>
      <c r="I132" s="181"/>
      <c r="J132" s="103"/>
      <c r="K132" s="106"/>
    </row>
    <row r="133" spans="1:11" x14ac:dyDescent="0.25">
      <c r="A133" s="176" t="s">
        <v>105</v>
      </c>
      <c r="B133" s="179" t="s">
        <v>123</v>
      </c>
      <c r="C133" s="107" t="s">
        <v>114</v>
      </c>
      <c r="D133" s="108"/>
      <c r="E133" s="109"/>
      <c r="F133" s="110"/>
      <c r="G133" s="110">
        <f>SUM(G134:G139)</f>
        <v>0</v>
      </c>
      <c r="H133" s="110">
        <f>ROUND(G133*$H$6,2)</f>
        <v>0</v>
      </c>
      <c r="I133" s="179"/>
      <c r="J133" s="103"/>
      <c r="K133" s="106"/>
    </row>
    <row r="134" spans="1:11" x14ac:dyDescent="0.25">
      <c r="A134" s="177"/>
      <c r="B134" s="180"/>
      <c r="C134" s="107" t="s">
        <v>115</v>
      </c>
      <c r="D134" s="113"/>
      <c r="E134" s="111"/>
      <c r="F134" s="106"/>
      <c r="G134" s="110">
        <f t="shared" ref="G134:G139" si="20">ROUND(E134*F134,2)</f>
        <v>0</v>
      </c>
      <c r="H134" s="117"/>
      <c r="I134" s="180"/>
      <c r="J134" s="103"/>
      <c r="K134" s="106"/>
    </row>
    <row r="135" spans="1:11" x14ac:dyDescent="0.25">
      <c r="A135" s="177"/>
      <c r="B135" s="180"/>
      <c r="C135" s="107" t="s">
        <v>116</v>
      </c>
      <c r="D135" s="113"/>
      <c r="E135" s="111"/>
      <c r="F135" s="106"/>
      <c r="G135" s="110">
        <f t="shared" si="20"/>
        <v>0</v>
      </c>
      <c r="H135" s="117"/>
      <c r="I135" s="180"/>
      <c r="J135" s="103"/>
      <c r="K135" s="106"/>
    </row>
    <row r="136" spans="1:11" x14ac:dyDescent="0.25">
      <c r="A136" s="177"/>
      <c r="B136" s="180"/>
      <c r="C136" s="107" t="s">
        <v>117</v>
      </c>
      <c r="D136" s="113"/>
      <c r="E136" s="111"/>
      <c r="F136" s="106"/>
      <c r="G136" s="110">
        <f t="shared" si="20"/>
        <v>0</v>
      </c>
      <c r="H136" s="117"/>
      <c r="I136" s="180"/>
      <c r="J136" s="103"/>
      <c r="K136" s="106"/>
    </row>
    <row r="137" spans="1:11" x14ac:dyDescent="0.25">
      <c r="A137" s="177"/>
      <c r="B137" s="180"/>
      <c r="C137" s="107" t="s">
        <v>118</v>
      </c>
      <c r="D137" s="113"/>
      <c r="E137" s="111"/>
      <c r="F137" s="106"/>
      <c r="G137" s="110">
        <f t="shared" si="20"/>
        <v>0</v>
      </c>
      <c r="H137" s="117"/>
      <c r="I137" s="180"/>
      <c r="J137" s="103"/>
      <c r="K137" s="106"/>
    </row>
    <row r="138" spans="1:11" x14ac:dyDescent="0.25">
      <c r="A138" s="177"/>
      <c r="B138" s="180"/>
      <c r="C138" s="114" t="s">
        <v>119</v>
      </c>
      <c r="D138" s="115" t="s">
        <v>120</v>
      </c>
      <c r="E138" s="111"/>
      <c r="F138" s="116">
        <f>IF($D$138=DATA!$A$32,DATA!$B$32,IF($D$138=DATA!$A$33,DATA!$B$33,IF($D$138=DATA!$A$34,DATA!$B$34,IF($D$138=DATA!$A$35,DATA!$B$35,IF($D$138=DATA!$A$36,DATA!$B$36,IF($D$138=DATA!$A$37,DATA!$B$37,IF($D$138=DATA!$A$41,DATA!$B$41,IF($D$138=DATA!$A$42,DATA!$B$42,IF($D$138=DATA!$A$43,DATA!$B$43,0)))))))))</f>
        <v>146.83000000000001</v>
      </c>
      <c r="G138" s="110">
        <f t="shared" si="20"/>
        <v>0</v>
      </c>
      <c r="H138" s="117"/>
      <c r="I138" s="180"/>
      <c r="J138" s="103"/>
      <c r="K138" s="106"/>
    </row>
    <row r="139" spans="1:11" x14ac:dyDescent="0.25">
      <c r="A139" s="178"/>
      <c r="B139" s="181"/>
      <c r="C139" s="114" t="s">
        <v>121</v>
      </c>
      <c r="D139" s="115" t="s">
        <v>122</v>
      </c>
      <c r="E139" s="111"/>
      <c r="F139" s="116">
        <f>IF($D$139=DATA!$E$32,DATA!$F$32,IF($D$139=DATA!$E$33,DATA!$F$33,IF($D$139=DATA!$E$34,DATA!$F$34,IF($D$139=DATA!$E$35,DATA!$F$35,IF($D$139=DATA!$E$36,DATA!$F$36,IF($D$139=DATA!$E$37,DATA!$F$37,IF($D$139=DATA!$E$38,DATA!$F$38,IF($D$139=DATA!$E$39,DATA!$F$39,IF($D$139=DATA!$E$40,DATA!$F$40,IF($D$139=DATA!$E$41,DATA!$F$41,IF($D$139=DATA!$E$42,DATA!$F$42,IF($D$139=DATA!$E$43,DATA!$F$43,0))))))))))))</f>
        <v>28</v>
      </c>
      <c r="G139" s="110">
        <f t="shared" si="20"/>
        <v>0</v>
      </c>
      <c r="H139" s="117"/>
      <c r="I139" s="181"/>
      <c r="J139" s="103"/>
      <c r="K139" s="106"/>
    </row>
    <row r="140" spans="1:11" x14ac:dyDescent="0.25">
      <c r="A140" s="176" t="s">
        <v>106</v>
      </c>
      <c r="B140" s="179" t="s">
        <v>123</v>
      </c>
      <c r="C140" s="107" t="s">
        <v>114</v>
      </c>
      <c r="D140" s="108"/>
      <c r="E140" s="109"/>
      <c r="F140" s="110"/>
      <c r="G140" s="110">
        <f>SUM(G141:G146)</f>
        <v>0</v>
      </c>
      <c r="H140" s="110">
        <f>ROUND(G140*$H$6,2)</f>
        <v>0</v>
      </c>
      <c r="I140" s="179"/>
      <c r="J140" s="103"/>
      <c r="K140" s="106"/>
    </row>
    <row r="141" spans="1:11" x14ac:dyDescent="0.25">
      <c r="A141" s="177"/>
      <c r="B141" s="180"/>
      <c r="C141" s="107" t="s">
        <v>115</v>
      </c>
      <c r="D141" s="113"/>
      <c r="E141" s="111"/>
      <c r="F141" s="106"/>
      <c r="G141" s="110">
        <f t="shared" ref="G141:G146" si="21">ROUND(E141*F141,2)</f>
        <v>0</v>
      </c>
      <c r="H141" s="117"/>
      <c r="I141" s="180"/>
      <c r="J141" s="103"/>
      <c r="K141" s="106"/>
    </row>
    <row r="142" spans="1:11" x14ac:dyDescent="0.25">
      <c r="A142" s="177"/>
      <c r="B142" s="180"/>
      <c r="C142" s="107" t="s">
        <v>116</v>
      </c>
      <c r="D142" s="113"/>
      <c r="E142" s="111"/>
      <c r="F142" s="106"/>
      <c r="G142" s="110">
        <f t="shared" si="21"/>
        <v>0</v>
      </c>
      <c r="H142" s="117"/>
      <c r="I142" s="180"/>
      <c r="J142" s="103"/>
      <c r="K142" s="106"/>
    </row>
    <row r="143" spans="1:11" x14ac:dyDescent="0.25">
      <c r="A143" s="177"/>
      <c r="B143" s="180"/>
      <c r="C143" s="107" t="s">
        <v>117</v>
      </c>
      <c r="D143" s="113"/>
      <c r="E143" s="111"/>
      <c r="F143" s="106"/>
      <c r="G143" s="110">
        <f t="shared" si="21"/>
        <v>0</v>
      </c>
      <c r="H143" s="117"/>
      <c r="I143" s="180"/>
      <c r="J143" s="103"/>
      <c r="K143" s="106"/>
    </row>
    <row r="144" spans="1:11" x14ac:dyDescent="0.25">
      <c r="A144" s="177"/>
      <c r="B144" s="180"/>
      <c r="C144" s="107" t="s">
        <v>118</v>
      </c>
      <c r="D144" s="113"/>
      <c r="E144" s="111"/>
      <c r="F144" s="106"/>
      <c r="G144" s="110">
        <f t="shared" si="21"/>
        <v>0</v>
      </c>
      <c r="H144" s="117"/>
      <c r="I144" s="180"/>
      <c r="J144" s="103"/>
      <c r="K144" s="106"/>
    </row>
    <row r="145" spans="1:11" x14ac:dyDescent="0.25">
      <c r="A145" s="177"/>
      <c r="B145" s="180"/>
      <c r="C145" s="114" t="s">
        <v>119</v>
      </c>
      <c r="D145" s="115" t="s">
        <v>120</v>
      </c>
      <c r="E145" s="111"/>
      <c r="F145" s="116">
        <f>IF($D$145=DATA!$A$32,DATA!$B$32,IF($D$145=DATA!$A$33,DATA!$B$33,IF($D$145=DATA!$A$34,DATA!$B$34,IF($D$145=DATA!$A$35,DATA!$B$35,IF($D$145=DATA!$A$36,DATA!$B$36,IF($D$145=DATA!$A$37,DATA!$B$37,IF($D$145=DATA!$A$41,DATA!$B$41,IF($D$145=DATA!$A$42,DATA!$B$42,IF($D$145=DATA!$A$43,DATA!$B$43,0)))))))))</f>
        <v>146.83000000000001</v>
      </c>
      <c r="G145" s="110">
        <f t="shared" si="21"/>
        <v>0</v>
      </c>
      <c r="H145" s="117"/>
      <c r="I145" s="180"/>
      <c r="J145" s="103"/>
      <c r="K145" s="106"/>
    </row>
    <row r="146" spans="1:11" x14ac:dyDescent="0.25">
      <c r="A146" s="178"/>
      <c r="B146" s="181"/>
      <c r="C146" s="114" t="s">
        <v>121</v>
      </c>
      <c r="D146" s="115" t="s">
        <v>122</v>
      </c>
      <c r="E146" s="111"/>
      <c r="F146" s="116">
        <f>IF($D$146=DATA!$E$32,DATA!$F$32,IF($D$146=DATA!$E$33,DATA!$F$33,IF($D$146=DATA!$E$34,DATA!$F$34,IF($D$146=DATA!$E$35,DATA!$F$35,IF($D$146=DATA!$E$36,DATA!$F$36,IF($D$146=DATA!$E$37,DATA!$F$37,IF($D$146=DATA!$E$38,DATA!$F$38,IF($D$146=DATA!$E$39,DATA!$F$39,IF($D$146=DATA!$E$40,DATA!$F$40,IF($D$146=DATA!$E$41,DATA!$F$41,IF($D$146=DATA!$E$42,DATA!$F$42,IF($D$146=DATA!$E$43,DATA!$F$43,0))))))))))))</f>
        <v>28</v>
      </c>
      <c r="G146" s="110">
        <f t="shared" si="21"/>
        <v>0</v>
      </c>
      <c r="H146" s="117"/>
      <c r="I146" s="181"/>
      <c r="J146" s="103"/>
      <c r="K146" s="106"/>
    </row>
    <row r="147" spans="1:11" x14ac:dyDescent="0.25">
      <c r="A147" s="176" t="s">
        <v>107</v>
      </c>
      <c r="B147" s="179" t="s">
        <v>123</v>
      </c>
      <c r="C147" s="107" t="s">
        <v>114</v>
      </c>
      <c r="D147" s="108"/>
      <c r="E147" s="109"/>
      <c r="F147" s="110"/>
      <c r="G147" s="110">
        <f>SUM(G148:G153)</f>
        <v>0</v>
      </c>
      <c r="H147" s="110">
        <f>ROUND(G147*$H$6,2)</f>
        <v>0</v>
      </c>
      <c r="I147" s="179"/>
      <c r="J147" s="103"/>
      <c r="K147" s="106"/>
    </row>
    <row r="148" spans="1:11" x14ac:dyDescent="0.25">
      <c r="A148" s="177"/>
      <c r="B148" s="180"/>
      <c r="C148" s="107" t="s">
        <v>115</v>
      </c>
      <c r="D148" s="113"/>
      <c r="E148" s="111"/>
      <c r="F148" s="106"/>
      <c r="G148" s="110">
        <f t="shared" ref="G148:G153" si="22">ROUND(E148*F148,2)</f>
        <v>0</v>
      </c>
      <c r="H148" s="117"/>
      <c r="I148" s="180"/>
      <c r="J148" s="103"/>
      <c r="K148" s="106"/>
    </row>
    <row r="149" spans="1:11" x14ac:dyDescent="0.25">
      <c r="A149" s="177"/>
      <c r="B149" s="180"/>
      <c r="C149" s="107" t="s">
        <v>116</v>
      </c>
      <c r="D149" s="113"/>
      <c r="E149" s="111"/>
      <c r="F149" s="106"/>
      <c r="G149" s="110">
        <f t="shared" si="22"/>
        <v>0</v>
      </c>
      <c r="H149" s="117"/>
      <c r="I149" s="180"/>
      <c r="J149" s="103"/>
      <c r="K149" s="106"/>
    </row>
    <row r="150" spans="1:11" x14ac:dyDescent="0.25">
      <c r="A150" s="177"/>
      <c r="B150" s="180"/>
      <c r="C150" s="107" t="s">
        <v>117</v>
      </c>
      <c r="D150" s="113"/>
      <c r="E150" s="111"/>
      <c r="F150" s="106"/>
      <c r="G150" s="110">
        <f t="shared" si="22"/>
        <v>0</v>
      </c>
      <c r="H150" s="117"/>
      <c r="I150" s="180"/>
      <c r="J150" s="103"/>
      <c r="K150" s="106"/>
    </row>
    <row r="151" spans="1:11" x14ac:dyDescent="0.25">
      <c r="A151" s="177"/>
      <c r="B151" s="180"/>
      <c r="C151" s="107" t="s">
        <v>118</v>
      </c>
      <c r="D151" s="113"/>
      <c r="E151" s="111"/>
      <c r="F151" s="106"/>
      <c r="G151" s="110">
        <f t="shared" si="22"/>
        <v>0</v>
      </c>
      <c r="H151" s="117"/>
      <c r="I151" s="180"/>
      <c r="J151" s="103"/>
      <c r="K151" s="106"/>
    </row>
    <row r="152" spans="1:11" x14ac:dyDescent="0.25">
      <c r="A152" s="177"/>
      <c r="B152" s="180"/>
      <c r="C152" s="114" t="s">
        <v>119</v>
      </c>
      <c r="D152" s="115" t="s">
        <v>120</v>
      </c>
      <c r="E152" s="111"/>
      <c r="F152" s="116">
        <f>IF($D$152=DATA!$A$32,DATA!$B$32,IF($D$152=DATA!$A$33,DATA!$B$33,IF($D$152=DATA!$A$34,DATA!$B$34,IF($D$152=DATA!$A$35,DATA!$B$35,IF($D$152=DATA!$A$36,DATA!$B$36,IF($D$152=DATA!$A$37,DATA!$B$37,IF($D$152=DATA!$A$41,DATA!$B$41,IF($D$152=DATA!$A$42,DATA!$B$42,IF($D$152=DATA!$A$43,DATA!$B$43,0)))))))))</f>
        <v>146.83000000000001</v>
      </c>
      <c r="G152" s="110">
        <f t="shared" si="22"/>
        <v>0</v>
      </c>
      <c r="H152" s="117"/>
      <c r="I152" s="180"/>
      <c r="J152" s="103"/>
      <c r="K152" s="106"/>
    </row>
    <row r="153" spans="1:11" x14ac:dyDescent="0.25">
      <c r="A153" s="178"/>
      <c r="B153" s="181"/>
      <c r="C153" s="114" t="s">
        <v>121</v>
      </c>
      <c r="D153" s="115" t="s">
        <v>122</v>
      </c>
      <c r="E153" s="111"/>
      <c r="F153" s="116">
        <f>IF($D$153=DATA!$E$32,DATA!$F$32,IF($D$153=DATA!$E$33,DATA!$F$33,IF($D$153=DATA!$E$34,DATA!$F$34,IF($D$153=DATA!$E$35,DATA!$F$35,IF($D$153=DATA!$E$36,DATA!$F$36,IF($D$153=DATA!$E$37,DATA!$F$37,IF($D$153=DATA!$E$38,DATA!$F$38,IF($D$153=DATA!$E$39,DATA!$F$39,IF($D$153=DATA!$E$40,DATA!$F$40,IF($D$153=DATA!$E$41,DATA!$F$41,IF($D$153=DATA!$E$42,DATA!$F$42,IF($D$153=DATA!$E$43,DATA!$F$43,0))))))))))))</f>
        <v>28</v>
      </c>
      <c r="G153" s="110">
        <f t="shared" si="22"/>
        <v>0</v>
      </c>
      <c r="H153" s="117"/>
      <c r="I153" s="181"/>
      <c r="J153" s="103"/>
      <c r="K153" s="106"/>
    </row>
    <row r="154" spans="1:11" x14ac:dyDescent="0.25">
      <c r="A154" s="176" t="s">
        <v>108</v>
      </c>
      <c r="B154" s="179" t="s">
        <v>123</v>
      </c>
      <c r="C154" s="107" t="s">
        <v>114</v>
      </c>
      <c r="D154" s="108"/>
      <c r="E154" s="109"/>
      <c r="F154" s="110"/>
      <c r="G154" s="110">
        <f>SUM(G155:G160)</f>
        <v>0</v>
      </c>
      <c r="H154" s="110">
        <f>ROUND(G154*$H$6,2)</f>
        <v>0</v>
      </c>
      <c r="I154" s="179"/>
      <c r="J154" s="103"/>
      <c r="K154" s="106"/>
    </row>
    <row r="155" spans="1:11" x14ac:dyDescent="0.25">
      <c r="A155" s="177"/>
      <c r="B155" s="180"/>
      <c r="C155" s="107" t="s">
        <v>115</v>
      </c>
      <c r="D155" s="113"/>
      <c r="E155" s="111"/>
      <c r="F155" s="106"/>
      <c r="G155" s="110">
        <f t="shared" ref="G155:G160" si="23">ROUND(E155*F155,2)</f>
        <v>0</v>
      </c>
      <c r="H155" s="117"/>
      <c r="I155" s="180"/>
      <c r="J155" s="103"/>
      <c r="K155" s="106"/>
    </row>
    <row r="156" spans="1:11" x14ac:dyDescent="0.25">
      <c r="A156" s="177"/>
      <c r="B156" s="180"/>
      <c r="C156" s="107" t="s">
        <v>116</v>
      </c>
      <c r="D156" s="113"/>
      <c r="E156" s="111"/>
      <c r="F156" s="106"/>
      <c r="G156" s="110">
        <f t="shared" si="23"/>
        <v>0</v>
      </c>
      <c r="H156" s="117"/>
      <c r="I156" s="180"/>
      <c r="J156" s="103"/>
      <c r="K156" s="106"/>
    </row>
    <row r="157" spans="1:11" x14ac:dyDescent="0.25">
      <c r="A157" s="177"/>
      <c r="B157" s="180"/>
      <c r="C157" s="107" t="s">
        <v>117</v>
      </c>
      <c r="D157" s="113"/>
      <c r="E157" s="111"/>
      <c r="F157" s="106"/>
      <c r="G157" s="110">
        <f t="shared" si="23"/>
        <v>0</v>
      </c>
      <c r="H157" s="117"/>
      <c r="I157" s="180"/>
      <c r="J157" s="103"/>
      <c r="K157" s="106"/>
    </row>
    <row r="158" spans="1:11" x14ac:dyDescent="0.25">
      <c r="A158" s="177"/>
      <c r="B158" s="180"/>
      <c r="C158" s="107" t="s">
        <v>118</v>
      </c>
      <c r="D158" s="113"/>
      <c r="E158" s="111"/>
      <c r="F158" s="106"/>
      <c r="G158" s="110">
        <f t="shared" si="23"/>
        <v>0</v>
      </c>
      <c r="H158" s="117"/>
      <c r="I158" s="180"/>
      <c r="J158" s="103"/>
      <c r="K158" s="106"/>
    </row>
    <row r="159" spans="1:11" x14ac:dyDescent="0.25">
      <c r="A159" s="177"/>
      <c r="B159" s="180"/>
      <c r="C159" s="114" t="s">
        <v>119</v>
      </c>
      <c r="D159" s="115" t="s">
        <v>120</v>
      </c>
      <c r="E159" s="111"/>
      <c r="F159" s="116">
        <f>IF($D$159=DATA!$A$32,DATA!$B$32,IF($D$159=DATA!$A$33,DATA!$B$33,IF($D$159=DATA!$A$34,DATA!$B$34,IF($D$159=DATA!$A$35,DATA!$B$35,IF($D$159=DATA!$A$36,DATA!$B$36,IF($D$159=DATA!$A$37,DATA!$B$37,IF($D$159=DATA!$A$41,DATA!$B$41,IF($D$159=DATA!$A$42,DATA!$B$42,IF($D$159=DATA!$A$43,DATA!$B$43,0)))))))))</f>
        <v>146.83000000000001</v>
      </c>
      <c r="G159" s="110">
        <f t="shared" si="23"/>
        <v>0</v>
      </c>
      <c r="H159" s="117"/>
      <c r="I159" s="180"/>
      <c r="J159" s="103"/>
      <c r="K159" s="106"/>
    </row>
    <row r="160" spans="1:11" x14ac:dyDescent="0.25">
      <c r="A160" s="178"/>
      <c r="B160" s="181"/>
      <c r="C160" s="114" t="s">
        <v>121</v>
      </c>
      <c r="D160" s="115" t="s">
        <v>122</v>
      </c>
      <c r="E160" s="111"/>
      <c r="F160" s="116">
        <f>IF($D$160=DATA!$E$32,DATA!$F$32,IF($D$160=DATA!$E$33,DATA!$F$33,IF($D$160=DATA!$E$34,DATA!$F$34,IF($D$160=DATA!$E$35,DATA!$F$35,IF($D$160=DATA!$E$36,DATA!$F$36,IF($D$160=DATA!$E$37,DATA!$F$37,IF($D$160=DATA!$E$38,DATA!$F$38,IF($D$160=DATA!$E$39,DATA!$F$39,IF($D$160=DATA!$E$40,DATA!$F$40,IF($D$160=DATA!$E$41,DATA!$F$41,IF($D$160=DATA!$E$42,DATA!$F$42,IF($D$160=DATA!$E$43,DATA!$F$43,0))))))))))))</f>
        <v>28</v>
      </c>
      <c r="G160" s="110">
        <f t="shared" si="23"/>
        <v>0</v>
      </c>
      <c r="H160" s="117"/>
      <c r="I160" s="181"/>
      <c r="J160" s="103"/>
      <c r="K160" s="106"/>
    </row>
    <row r="161" spans="1:11" x14ac:dyDescent="0.25">
      <c r="A161" s="176" t="s">
        <v>109</v>
      </c>
      <c r="B161" s="179" t="s">
        <v>123</v>
      </c>
      <c r="C161" s="107" t="s">
        <v>114</v>
      </c>
      <c r="D161" s="108"/>
      <c r="E161" s="109"/>
      <c r="F161" s="110"/>
      <c r="G161" s="110">
        <f>SUM(G162:G167)</f>
        <v>0</v>
      </c>
      <c r="H161" s="110">
        <v>0</v>
      </c>
      <c r="I161" s="179"/>
      <c r="J161" s="103"/>
      <c r="K161" s="106"/>
    </row>
    <row r="162" spans="1:11" x14ac:dyDescent="0.25">
      <c r="A162" s="177"/>
      <c r="B162" s="180"/>
      <c r="C162" s="107" t="s">
        <v>115</v>
      </c>
      <c r="D162" s="113"/>
      <c r="E162" s="111"/>
      <c r="F162" s="106"/>
      <c r="G162" s="110">
        <f t="shared" ref="G162:G167" si="24">ROUND(E162*F162,2)</f>
        <v>0</v>
      </c>
      <c r="H162" s="117"/>
      <c r="I162" s="180"/>
      <c r="J162" s="103"/>
      <c r="K162" s="106"/>
    </row>
    <row r="163" spans="1:11" x14ac:dyDescent="0.25">
      <c r="A163" s="177"/>
      <c r="B163" s="180"/>
      <c r="C163" s="107" t="s">
        <v>116</v>
      </c>
      <c r="D163" s="113" t="s">
        <v>173</v>
      </c>
      <c r="E163" s="111"/>
      <c r="F163" s="106"/>
      <c r="G163" s="110">
        <f t="shared" si="24"/>
        <v>0</v>
      </c>
      <c r="H163" s="117"/>
      <c r="I163" s="180"/>
      <c r="J163" s="103"/>
      <c r="K163" s="106"/>
    </row>
    <row r="164" spans="1:11" x14ac:dyDescent="0.25">
      <c r="A164" s="177"/>
      <c r="B164" s="180"/>
      <c r="C164" s="107" t="s">
        <v>117</v>
      </c>
      <c r="D164" s="113"/>
      <c r="E164" s="111"/>
      <c r="F164" s="106"/>
      <c r="G164" s="110">
        <f t="shared" si="24"/>
        <v>0</v>
      </c>
      <c r="H164" s="117"/>
      <c r="I164" s="180"/>
      <c r="J164" s="103"/>
      <c r="K164" s="106"/>
    </row>
    <row r="165" spans="1:11" x14ac:dyDescent="0.25">
      <c r="A165" s="177"/>
      <c r="B165" s="180"/>
      <c r="C165" s="107" t="s">
        <v>118</v>
      </c>
      <c r="D165" s="113"/>
      <c r="E165" s="111"/>
      <c r="F165" s="106"/>
      <c r="G165" s="110">
        <f t="shared" si="24"/>
        <v>0</v>
      </c>
      <c r="H165" s="117"/>
      <c r="I165" s="180"/>
      <c r="J165" s="103"/>
      <c r="K165" s="106"/>
    </row>
    <row r="166" spans="1:11" x14ac:dyDescent="0.25">
      <c r="A166" s="177"/>
      <c r="B166" s="180"/>
      <c r="C166" s="114" t="s">
        <v>119</v>
      </c>
      <c r="D166" s="115" t="s">
        <v>120</v>
      </c>
      <c r="E166" s="111"/>
      <c r="F166" s="116">
        <f>IF($D$166=DATA!$A$32,DATA!$B$32,IF($D$166=DATA!$A$33,DATA!$B$33,IF($D$166=DATA!$A$34,DATA!$B$34,IF($D$166=DATA!$A$35,DATA!$B$35,IF($D$166=DATA!$A$36,DATA!$B$36,IF($D$166=DATA!$A$37,DATA!$B$37,IF($D$166=DATA!$A$41,DATA!$B$41,IF($D$166=DATA!$A$42,DATA!$B$42,IF($D$166=DATA!$A$43,DATA!$B$43,0)))))))))</f>
        <v>146.83000000000001</v>
      </c>
      <c r="G166" s="110">
        <f t="shared" si="24"/>
        <v>0</v>
      </c>
      <c r="H166" s="117"/>
      <c r="I166" s="180"/>
      <c r="J166" s="103"/>
      <c r="K166" s="106"/>
    </row>
    <row r="167" spans="1:11" x14ac:dyDescent="0.25">
      <c r="A167" s="178"/>
      <c r="B167" s="181"/>
      <c r="C167" s="114" t="s">
        <v>121</v>
      </c>
      <c r="D167" s="115" t="s">
        <v>122</v>
      </c>
      <c r="E167" s="111"/>
      <c r="F167" s="116">
        <f>IF($D$167=DATA!$E$32,DATA!$F$32,IF($D$167=DATA!$E$33,DATA!$F$33,IF($D$167=DATA!$E$34,DATA!$F$34,IF($D$167=DATA!$E$35,DATA!$F$35,IF($D$167=DATA!$E$36,DATA!$F$36,IF($D$167=DATA!$E$37,DATA!$F$37,IF($D$167=DATA!$E$38,DATA!$F$38,IF($D$167=DATA!$E$39,DATA!$F$39,IF($D$167=DATA!$E$40,DATA!$F$40,IF($D$167=DATA!$E$41,DATA!$F$41,IF($D$167=DATA!$E$42,DATA!$F$42,IF($D$167=DATA!$E$43,DATA!$F$43,0))))))))))))</f>
        <v>28</v>
      </c>
      <c r="G167" s="110">
        <f t="shared" si="24"/>
        <v>0</v>
      </c>
      <c r="H167" s="117"/>
      <c r="I167" s="181"/>
      <c r="J167" s="103"/>
      <c r="K167" s="106"/>
    </row>
    <row r="168" spans="1:11" x14ac:dyDescent="0.25">
      <c r="A168" s="176" t="s">
        <v>110</v>
      </c>
      <c r="B168" s="179" t="s">
        <v>123</v>
      </c>
      <c r="C168" s="107" t="s">
        <v>114</v>
      </c>
      <c r="D168" s="108"/>
      <c r="E168" s="109"/>
      <c r="F168" s="110"/>
      <c r="G168" s="110">
        <f>SUM(G169:G174)</f>
        <v>0</v>
      </c>
      <c r="H168" s="110">
        <f>ROUND(G168*$H$6,2)</f>
        <v>0</v>
      </c>
      <c r="I168" s="179"/>
      <c r="J168" s="103"/>
      <c r="K168" s="106"/>
    </row>
    <row r="169" spans="1:11" x14ac:dyDescent="0.25">
      <c r="A169" s="177"/>
      <c r="B169" s="180"/>
      <c r="C169" s="107" t="s">
        <v>115</v>
      </c>
      <c r="D169" s="113"/>
      <c r="E169" s="111"/>
      <c r="F169" s="106"/>
      <c r="G169" s="110">
        <f t="shared" ref="G169:G174" si="25">ROUND(E169*F169,2)</f>
        <v>0</v>
      </c>
      <c r="H169" s="117"/>
      <c r="I169" s="180"/>
      <c r="J169" s="103"/>
      <c r="K169" s="106"/>
    </row>
    <row r="170" spans="1:11" x14ac:dyDescent="0.25">
      <c r="A170" s="177"/>
      <c r="B170" s="180"/>
      <c r="C170" s="107" t="s">
        <v>116</v>
      </c>
      <c r="D170" s="113"/>
      <c r="E170" s="111"/>
      <c r="F170" s="106"/>
      <c r="G170" s="110">
        <f t="shared" si="25"/>
        <v>0</v>
      </c>
      <c r="H170" s="117"/>
      <c r="I170" s="180"/>
      <c r="J170" s="103"/>
      <c r="K170" s="106"/>
    </row>
    <row r="171" spans="1:11" x14ac:dyDescent="0.25">
      <c r="A171" s="177"/>
      <c r="B171" s="180"/>
      <c r="C171" s="107" t="s">
        <v>117</v>
      </c>
      <c r="D171" s="113"/>
      <c r="E171" s="111"/>
      <c r="F171" s="106"/>
      <c r="G171" s="110">
        <f t="shared" si="25"/>
        <v>0</v>
      </c>
      <c r="H171" s="117"/>
      <c r="I171" s="180"/>
      <c r="J171" s="103"/>
      <c r="K171" s="106"/>
    </row>
    <row r="172" spans="1:11" x14ac:dyDescent="0.25">
      <c r="A172" s="177"/>
      <c r="B172" s="180"/>
      <c r="C172" s="107" t="s">
        <v>118</v>
      </c>
      <c r="D172" s="113"/>
      <c r="E172" s="111"/>
      <c r="F172" s="106"/>
      <c r="G172" s="110">
        <f t="shared" si="25"/>
        <v>0</v>
      </c>
      <c r="H172" s="117"/>
      <c r="I172" s="180"/>
      <c r="J172" s="103"/>
      <c r="K172" s="106"/>
    </row>
    <row r="173" spans="1:11" x14ac:dyDescent="0.25">
      <c r="A173" s="177"/>
      <c r="B173" s="180"/>
      <c r="C173" s="114" t="s">
        <v>119</v>
      </c>
      <c r="D173" s="115" t="s">
        <v>120</v>
      </c>
      <c r="E173" s="111"/>
      <c r="F173" s="116">
        <f>IF($D$173=DATA!$A$32,DATA!$B$32,IF($D$173=DATA!$A$33,DATA!$B$33,IF($D$173=DATA!$A$34,DATA!$B$34,IF($D$173=DATA!$A$35,DATA!$B$35,IF($D$173=DATA!$A$36,DATA!$B$36,IF($D$173=DATA!$A$37,DATA!$B$37,IF($D$173=DATA!$A$41,DATA!$B$41,IF($D$173=DATA!$A$42,DATA!$B$42,IF($D$173=DATA!$A$43,DATA!$B$43,0)))))))))</f>
        <v>146.83000000000001</v>
      </c>
      <c r="G173" s="110">
        <f t="shared" si="25"/>
        <v>0</v>
      </c>
      <c r="H173" s="117"/>
      <c r="I173" s="180"/>
      <c r="J173" s="103"/>
      <c r="K173" s="106"/>
    </row>
    <row r="174" spans="1:11" x14ac:dyDescent="0.25">
      <c r="A174" s="178"/>
      <c r="B174" s="181"/>
      <c r="C174" s="114" t="s">
        <v>121</v>
      </c>
      <c r="D174" s="115" t="s">
        <v>122</v>
      </c>
      <c r="E174" s="111"/>
      <c r="F174" s="116">
        <f>IF($D$174=DATA!$E$32,DATA!$F$32,IF($D$174=DATA!$E$33,DATA!$F$33,IF($D$174=DATA!$E$34,DATA!$F$34,IF($D$174=DATA!$E$35,DATA!$F$35,IF($D$174=DATA!$E$36,DATA!$F$36,IF($D$174=DATA!$E$37,DATA!$F$37,IF($D$174=DATA!$E$38,DATA!$F$38,IF($D$174=DATA!$E$39,DATA!$F$39,IF($D$174=DATA!$E$40,DATA!$F$40,IF($D$174=DATA!$E$41,DATA!$F$41,IF($D$174=DATA!$E$42,DATA!$F$42,IF($D$174=DATA!$E$43,DATA!$F$43,0))))))))))))</f>
        <v>28</v>
      </c>
      <c r="G174" s="110">
        <f t="shared" si="25"/>
        <v>0</v>
      </c>
      <c r="H174" s="117"/>
      <c r="I174" s="181"/>
      <c r="J174" s="103"/>
      <c r="K174" s="106"/>
    </row>
    <row r="175" spans="1:11" x14ac:dyDescent="0.25">
      <c r="A175" s="182" t="s">
        <v>124</v>
      </c>
      <c r="B175" s="183"/>
      <c r="C175" s="183"/>
      <c r="D175" s="184"/>
      <c r="E175" s="184"/>
      <c r="F175" s="185"/>
      <c r="G175" s="86">
        <f>G10+G31+G42+G53+G104</f>
        <v>0</v>
      </c>
      <c r="H175" s="86">
        <f>H10+H31+H42+H53+H104</f>
        <v>0</v>
      </c>
      <c r="I175" s="86">
        <f>I9</f>
        <v>0</v>
      </c>
      <c r="J175" s="86"/>
      <c r="K175" s="86">
        <f>K9</f>
        <v>0</v>
      </c>
    </row>
    <row r="176" spans="1:11" ht="48.45" customHeight="1" x14ac:dyDescent="0.25">
      <c r="A176" s="118"/>
      <c r="B176" s="186"/>
      <c r="C176" s="186"/>
      <c r="D176" s="187" t="s">
        <v>125</v>
      </c>
      <c r="E176" s="187"/>
      <c r="F176" s="187"/>
      <c r="G176" s="119"/>
      <c r="H176" s="119"/>
      <c r="I176" s="120"/>
    </row>
    <row r="177" spans="1:11" ht="27.6" x14ac:dyDescent="0.25">
      <c r="A177" s="24" t="s">
        <v>37</v>
      </c>
      <c r="B177" s="188" t="s">
        <v>186</v>
      </c>
      <c r="C177" s="189"/>
      <c r="D177" s="190">
        <f>Suvestinė!C22</f>
        <v>7.0000000000000007E-2</v>
      </c>
      <c r="E177" s="191"/>
      <c r="F177" s="192"/>
      <c r="G177" s="38">
        <f>ROUNDDOWN($I$9*$D$177,2)</f>
        <v>0</v>
      </c>
      <c r="H177" s="121">
        <f>ROUNDDOWN($J$9*$D$177,2)</f>
        <v>0</v>
      </c>
      <c r="I177" s="38">
        <f>ROUNDDOWN($K$9*$D$177,2)</f>
        <v>0</v>
      </c>
      <c r="J177" s="38"/>
      <c r="K177" s="122" t="s">
        <v>126</v>
      </c>
    </row>
    <row r="178" spans="1:11" x14ac:dyDescent="0.25">
      <c r="D178" s="137" t="s">
        <v>175</v>
      </c>
      <c r="E178" s="137"/>
      <c r="F178" s="137"/>
      <c r="G178" s="123" t="s">
        <v>174</v>
      </c>
      <c r="H178" s="123" t="s">
        <v>178</v>
      </c>
    </row>
    <row r="179" spans="1:11" x14ac:dyDescent="0.25">
      <c r="D179" s="137"/>
      <c r="E179" s="137"/>
      <c r="F179" s="137"/>
      <c r="G179" s="123">
        <f>ROUND(I9*0.015,2)</f>
        <v>0</v>
      </c>
      <c r="H179" s="123">
        <f>ROUND(I9*0.055,2)</f>
        <v>0</v>
      </c>
    </row>
    <row r="180" spans="1:11" ht="25.2" customHeight="1" x14ac:dyDescent="0.25">
      <c r="A180" s="182" t="s">
        <v>127</v>
      </c>
      <c r="B180" s="184"/>
      <c r="C180" s="184"/>
      <c r="D180" s="184"/>
      <c r="E180" s="184"/>
      <c r="F180" s="185"/>
      <c r="G180" s="124">
        <f>G177+I9</f>
        <v>0</v>
      </c>
      <c r="H180" s="86">
        <f>K9+I177</f>
        <v>0</v>
      </c>
      <c r="I180" s="88"/>
    </row>
  </sheetData>
  <protectedRanges>
    <protectedRange sqref="M11:M30 M32:M41 D43:G43 B33:F41 B11:G30 G32:G41 G44:G52" name="Diapazonas1"/>
    <protectedRange sqref="B44:F52 M43:M52 B43:C43" name="Diapazonas8"/>
    <protectedRange sqref="D2:I5 G1:I1 D6:G6 I6 J1:J6" name="Diapazonas1_1"/>
    <protectedRange sqref="D1:F1" name="Diapazonas1_2"/>
    <protectedRange sqref="H6" name="Diapazonas1_3"/>
    <protectedRange sqref="H162:H167 H169:H174" name="Diapazonas11_1"/>
    <protectedRange sqref="H113:H118 H120:H125 H127:H132 H134:H139 H141:H146 H148:H153 H155:H160 D113:F118 D120:F125 D127:F132 D134:F139 D141:F146 D148:F153 D155:F160 D162:F167 D169:F174 E106:F111 D107:D111 H106:H111" name="Diapazonas6_1"/>
    <protectedRange sqref="C110:C111 C117:C118 C124:C125 C131:C132 C138:C139 C145:C146 C152:C153 C159:C160 C166:C167 C173:C174 B105:B174" name="Diapazonas5_1"/>
    <protectedRange sqref="B54:C103 E74:E103 K74:K174 I54:I103" name="Diapazonas4_2"/>
    <protectedRange sqref="I105:I174" name="Diapazonas10_1"/>
    <protectedRange sqref="B32:F32" name="Diapazonas1_4"/>
    <protectedRange sqref="E54:E73" name="Diapazonas4"/>
    <protectedRange sqref="K54:K73" name="Diapazonas4_1"/>
  </protectedRanges>
  <mergeCells count="162">
    <mergeCell ref="D6:F6"/>
    <mergeCell ref="B8:C8"/>
    <mergeCell ref="B9:F9"/>
    <mergeCell ref="B10:F10"/>
    <mergeCell ref="B11:C11"/>
    <mergeCell ref="B12:C12"/>
    <mergeCell ref="D1:F1"/>
    <mergeCell ref="A3:C3"/>
    <mergeCell ref="D3:I3"/>
    <mergeCell ref="D4:E4"/>
    <mergeCell ref="F4:G4"/>
    <mergeCell ref="A5:C5"/>
    <mergeCell ref="D5:I5"/>
    <mergeCell ref="B19:C19"/>
    <mergeCell ref="B20:C20"/>
    <mergeCell ref="B31:F31"/>
    <mergeCell ref="B32:C32"/>
    <mergeCell ref="B33:C33"/>
    <mergeCell ref="B34:C34"/>
    <mergeCell ref="B13:C13"/>
    <mergeCell ref="B14:C14"/>
    <mergeCell ref="B15:C15"/>
    <mergeCell ref="B16:C16"/>
    <mergeCell ref="B17:C17"/>
    <mergeCell ref="B18:C18"/>
    <mergeCell ref="B41:C41"/>
    <mergeCell ref="B42:F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3:F53"/>
    <mergeCell ref="A54:A58"/>
    <mergeCell ref="B54:B58"/>
    <mergeCell ref="D54:D58"/>
    <mergeCell ref="E54:E58"/>
    <mergeCell ref="F54:F58"/>
    <mergeCell ref="B47:C47"/>
    <mergeCell ref="B48:C48"/>
    <mergeCell ref="B49:C49"/>
    <mergeCell ref="B50:C50"/>
    <mergeCell ref="B51:C51"/>
    <mergeCell ref="B52:C52"/>
    <mergeCell ref="G54:G58"/>
    <mergeCell ref="H54:H58"/>
    <mergeCell ref="I54:I58"/>
    <mergeCell ref="A59:A63"/>
    <mergeCell ref="B59:B63"/>
    <mergeCell ref="D59:D63"/>
    <mergeCell ref="E59:E63"/>
    <mergeCell ref="F59:F63"/>
    <mergeCell ref="G59:G63"/>
    <mergeCell ref="H59:H63"/>
    <mergeCell ref="I59:I63"/>
    <mergeCell ref="A64:A68"/>
    <mergeCell ref="B64:B68"/>
    <mergeCell ref="D64:D68"/>
    <mergeCell ref="E64:E68"/>
    <mergeCell ref="F64:F68"/>
    <mergeCell ref="G64:G68"/>
    <mergeCell ref="H64:H68"/>
    <mergeCell ref="I64:I68"/>
    <mergeCell ref="H69:H73"/>
    <mergeCell ref="I69:I73"/>
    <mergeCell ref="A74:A78"/>
    <mergeCell ref="B74:B78"/>
    <mergeCell ref="D74:D78"/>
    <mergeCell ref="E74:E78"/>
    <mergeCell ref="F74:F78"/>
    <mergeCell ref="G74:G78"/>
    <mergeCell ref="H74:H78"/>
    <mergeCell ref="I74:I78"/>
    <mergeCell ref="A69:A73"/>
    <mergeCell ref="B69:B73"/>
    <mergeCell ref="D69:D73"/>
    <mergeCell ref="E69:E73"/>
    <mergeCell ref="F69:F73"/>
    <mergeCell ref="G69:G73"/>
    <mergeCell ref="H79:H83"/>
    <mergeCell ref="I79:I83"/>
    <mergeCell ref="A84:A88"/>
    <mergeCell ref="B84:B88"/>
    <mergeCell ref="D84:D88"/>
    <mergeCell ref="E84:E88"/>
    <mergeCell ref="F84:F88"/>
    <mergeCell ref="G84:G88"/>
    <mergeCell ref="H84:H88"/>
    <mergeCell ref="I84:I88"/>
    <mergeCell ref="A79:A83"/>
    <mergeCell ref="B79:B83"/>
    <mergeCell ref="D79:D83"/>
    <mergeCell ref="E79:E83"/>
    <mergeCell ref="F79:F83"/>
    <mergeCell ref="G79:G83"/>
    <mergeCell ref="H89:H93"/>
    <mergeCell ref="I89:I93"/>
    <mergeCell ref="A94:A98"/>
    <mergeCell ref="B94:B98"/>
    <mergeCell ref="D94:D98"/>
    <mergeCell ref="E94:E98"/>
    <mergeCell ref="F94:F98"/>
    <mergeCell ref="G94:G98"/>
    <mergeCell ref="H94:H98"/>
    <mergeCell ref="I94:I98"/>
    <mergeCell ref="A89:A93"/>
    <mergeCell ref="B89:B93"/>
    <mergeCell ref="D89:D93"/>
    <mergeCell ref="E89:E93"/>
    <mergeCell ref="F89:F93"/>
    <mergeCell ref="G89:G93"/>
    <mergeCell ref="H99:H103"/>
    <mergeCell ref="I99:I103"/>
    <mergeCell ref="B104:F104"/>
    <mergeCell ref="A105:A111"/>
    <mergeCell ref="B105:B111"/>
    <mergeCell ref="I105:I111"/>
    <mergeCell ref="A99:A103"/>
    <mergeCell ref="B99:B103"/>
    <mergeCell ref="D99:D103"/>
    <mergeCell ref="E99:E103"/>
    <mergeCell ref="F99:F103"/>
    <mergeCell ref="G99:G103"/>
    <mergeCell ref="A126:A132"/>
    <mergeCell ref="B126:B132"/>
    <mergeCell ref="I126:I132"/>
    <mergeCell ref="A133:A139"/>
    <mergeCell ref="B133:B139"/>
    <mergeCell ref="I133:I139"/>
    <mergeCell ref="A112:A118"/>
    <mergeCell ref="B112:B118"/>
    <mergeCell ref="I112:I118"/>
    <mergeCell ref="A119:A125"/>
    <mergeCell ref="B119:B125"/>
    <mergeCell ref="I119:I125"/>
    <mergeCell ref="A154:A160"/>
    <mergeCell ref="B154:B160"/>
    <mergeCell ref="I154:I160"/>
    <mergeCell ref="A161:A167"/>
    <mergeCell ref="B161:B167"/>
    <mergeCell ref="I161:I167"/>
    <mergeCell ref="A140:A146"/>
    <mergeCell ref="B140:B146"/>
    <mergeCell ref="I140:I146"/>
    <mergeCell ref="A147:A153"/>
    <mergeCell ref="B147:B153"/>
    <mergeCell ref="I147:I153"/>
    <mergeCell ref="B177:C177"/>
    <mergeCell ref="D177:F177"/>
    <mergeCell ref="D178:F179"/>
    <mergeCell ref="A180:F180"/>
    <mergeCell ref="A168:A174"/>
    <mergeCell ref="B168:B174"/>
    <mergeCell ref="I168:I174"/>
    <mergeCell ref="A175:F175"/>
    <mergeCell ref="B176:C176"/>
    <mergeCell ref="D176:F176"/>
  </mergeCells>
  <dataValidations count="14"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4:I103" xr:uid="{A7E76709-4FC2-49C9-93A7-CEE26BEE67E1}"/>
    <dataValidation allowBlank="1" showInputMessage="1" showErrorMessage="1" prompt=" įrašykite reikšmę: asmenų sk. _x000a_" sqref="E132" xr:uid="{75A83E3E-8411-4A9A-BB90-49628FB984DA}"/>
    <dataValidation allowBlank="1" showInputMessage="1" showErrorMessage="1" prompt=" įrašykite reikšmę: asmenų sk.  " sqref="E125" xr:uid="{2BC09F31-A300-450C-A26D-5E3D851BEB4B}"/>
    <dataValidation allowBlank="1" showInputMessage="1" showErrorMessage="1" prompt=" įrašykite reikšmę: asmenų sk. " sqref="E118 E146 E153 E160 E174" xr:uid="{D126ADDC-E6EC-4D01-BBBA-B55AC656D9F5}"/>
    <dataValidation allowBlank="1" showInputMessage="1" showErrorMessage="1" prompt=" įrašykite reikšmę: asmenų sk." sqref="E111 E139 E167" xr:uid="{E6DB3452-3920-4D35-BEFB-52A754E6BC22}"/>
    <dataValidation allowBlank="1" showInputMessage="1" showErrorMessage="1" prompt="Įveskite vienos pareigybės darbuotojų fizinio rodiklio pasiekimui skiriamą darbo laiką valandomis." sqref="E54:E73" xr:uid="{C0D5B8F1-4A7D-4A96-A935-D6ECCDF88A56}"/>
    <dataValidation allowBlank="1" showInputMessage="1" showErrorMessage="1" prompt="nurodoma reikšmė „0,00“ jei neprašoma PVM finansavimo" sqref="G11:G30 G43:G52 G32:G41" xr:uid="{EAB9E9F4-367B-433E-9439-2DACB6CF74A5}"/>
    <dataValidation allowBlank="1" showInputMessage="1" showErrorMessage="1" prompt=" įrašykite reikšmę: asmenų sk. padauginti iš dienų sk. " sqref="E166 E159 E110 E117 E124 E131 E138 E145 E152 E173" xr:uid="{E2371583-7D8B-48E0-A27D-47EFB89F36FC}"/>
    <dataValidation allowBlank="1" showInputMessage="1" showErrorMessage="1" prompt="Įveskite vienos pareigybės darbuotojo skiriamą darbo laiką valandomis" sqref="E74:E103" xr:uid="{F0E52034-FDB6-4E66-B8D0-BA228A882153}"/>
    <dataValidation type="list" allowBlank="1" showInputMessage="1" showErrorMessage="1" error="Dėmesio, reikšmė ne iš sąrašo" prompt="Pasirinkite finansavimo intensyvumą pagal veiklos pobūdį ir subjektą:" sqref="H6" xr:uid="{5E544120-B9E9-4778-9BE1-64ADB6F2CFDD}">
      <formula1>"0%,25%,35%,40%,45%,50%,60%,65%,70%,75%,80%,100%"</formula1>
    </dataValidation>
    <dataValidation operator="lessThanOrEqual" allowBlank="1" showInputMessage="1" showErrorMessage="1" error="Įvesta reikšmė neturi viršyti 7,00 proc." sqref="D177:F177" xr:uid="{C30C1649-49F8-455B-948D-FEE2F04E3926}"/>
    <dataValidation type="list" allowBlank="1" showInputMessage="1" showErrorMessage="1" sqref="K1" xr:uid="{9D79E61A-5968-4DB0-956C-C9258537EE0E}">
      <formula1>"Taikomieji (pramoniniai) moksliniai tyrimai, Eksperimentinė plėtra (bandomoji taikomoji veikla)"</formula1>
    </dataValidation>
    <dataValidation allowBlank="1" showErrorMessage="1" sqref="F54:F103" xr:uid="{1F9E5944-10C9-4FDC-9F77-159946F7D0EE}"/>
    <dataValidation allowBlank="1" showInputMessage="1" showErrorMessage="1" prompt="Numeris turi sutapti su PĮP nurodytu poveiklės numeriu" sqref="D2" xr:uid="{898BB045-C4CF-4393-AC33-A172F6A627C7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Dėmesio, reikšmė ne iš sąrašo" prompt="Pasirinkitę FĮ " xr:uid="{F7EEB3BD-F788-4D69-908D-BA8F93952848}">
          <x14:formula1>
            <xm:f>DATA!$E$32:$E$46</xm:f>
          </x14:formula1>
          <xm:sqref>D111 D118 D125 D132 D139 D146 D153 D160 D167 D174</xm:sqref>
        </x14:dataValidation>
        <x14:dataValidation type="list" allowBlank="1" showInputMessage="1" showErrorMessage="1" error="Dėmesio, reikšmė ne iš sąrašo" prompt="Pasirinkitę FĮ " xr:uid="{5A88DFEE-1067-469C-B356-C9996DB94AE4}">
          <x14:formula1>
            <xm:f>DATA!$A$32:$A$43</xm:f>
          </x14:formula1>
          <xm:sqref>D110 D117 D124 D131 D138 D145 D152 D159 D166 D173</xm:sqref>
        </x14:dataValidation>
        <x14:dataValidation type="list" allowBlank="1" showInputMessage="1" showErrorMessage="1" xr:uid="{A7955953-4EEA-4420-A4FC-AD4AC2AFFF7D}">
          <x14:formula1>
            <xm:f>DATA!$B$24:$B$27</xm:f>
          </x14:formula1>
          <xm:sqref>D1:F1</xm:sqref>
        </x14:dataValidation>
        <x14:dataValidation type="list" allowBlank="1" showInputMessage="1" showErrorMessage="1" error="Dėmesio, reikšmė ne iš sąrašo" xr:uid="{D748AF8A-819B-4E2C-AB3C-A13967DE398B}">
          <x14:formula1>
            <xm:f>DATA!$B$3:$B$7</xm:f>
          </x14:formula1>
          <xm:sqref>D6:F6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U 8 a W w e p n t i l A A A A 9 w A A A B I A H A B D b 2 5 m a W c v U G F j a 2 F n Z S 5 4 b W w g o h g A K K A U A A A A A A A A A A A A A A A A A A A A A A A A A A A A h Y 8 x D o I w G I W v Q r r T l q r R k J 8 y u E J i o j G u T a n Q C M X Q Y r m b g 0 f y C m I U d X N 8 3 / u G 9 + 7 X G 6 R D U w c X 1 V n d m g R F m K J A G d k W 2 p Q J 6 t 0 x X K G U w 0 b I k y h V M M r G x o M t E l Q 5 d 4 4 J 8 d 5 j P 8 N t V x J G a U Q O e b a V l W o E + s j 6 v x x q Y 5 0 w U i E O + 9 c Y z n A 0 X + C I s i W m Q C Y K u T Z f g 4 2 D n + 0 P h H V f u 7 5 T v H Z h t g M y R S D v E / w B U E s D B B Q A A g A I A D F P G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T x p b K I p H u A 4 A A A A R A A A A E w A c A E Z v c m 1 1 b G F z L 1 N l Y 3 R p b 2 4 x L m 0 g o h g A K K A U A A A A A A A A A A A A A A A A A A A A A A A A A A A A K 0 5 N L s n M z 1 M I h t C G 1 g B Q S w E C L Q A U A A I A C A A x T x p b B 6 m e 2 K U A A A D 3 A A A A E g A A A A A A A A A A A A A A A A A A A A A A Q 2 9 u Z m l n L 1 B h Y 2 t h Z 2 U u e G 1 s U E s B A i 0 A F A A C A A g A M U 8 a W w / K 6 a u k A A A A 6 Q A A A B M A A A A A A A A A A A A A A A A A 8 Q A A A F t D b 2 5 0 Z W 5 0 X 1 R 5 c G V z X S 5 4 b W x Q S w E C L Q A U A A I A C A A x T x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d z K S g w z J U u T o A r A T R + 8 w A A A A A A C A A A A A A A D Z g A A w A A A A B A A A A B e i b l t v R K g R r J v T z 6 + 9 c S M A A A A A A S A A A C g A A A A E A A A A P V e o q L Y H M S u 1 F d 9 N M W 6 H N R Q A A A A I Y w o h t j Q s 2 V 3 y G R l 8 b Z p 8 8 + Z n V u b 4 X P Q L N Y P u X I x 6 H o V 1 E 5 + o T r N c T 1 B + R O 4 2 Y d o R 2 o U Z r Y j a 6 u f 0 P c r 2 3 w z / r x g q E y G t Z Y p p p Q 0 Q 7 3 s D l M U A A A A 1 g A 7 / L N K d l G V I 2 Z x 6 I W 4 u n O C n H U = < / D a t a M a s h u p > 
</file>

<file path=customXml/itemProps1.xml><?xml version="1.0" encoding="utf-8"?>
<ds:datastoreItem xmlns:ds="http://schemas.openxmlformats.org/officeDocument/2006/customXml" ds:itemID="{34BC44AF-C9CB-44E5-A00E-E47841341B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Suvestinė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Šeštokiene</dc:creator>
  <cp:keywords/>
  <dc:description/>
  <cp:lastModifiedBy>Jurgita Marcinkienė | Lietuvos mokslo taryba</cp:lastModifiedBy>
  <cp:revision/>
  <dcterms:created xsi:type="dcterms:W3CDTF">2023-04-08T12:17:01Z</dcterms:created>
  <dcterms:modified xsi:type="dcterms:W3CDTF">2025-11-28T09:31:23Z</dcterms:modified>
  <cp:category/>
  <cp:contentStatus/>
</cp:coreProperties>
</file>