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drawings/drawing10.xml" ContentType="application/vnd.openxmlformats-officedocument.drawing+xml"/>
  <Override PartName="/xl/tables/table9.xml" ContentType="application/vnd.openxmlformats-officedocument.spreadsheetml.table+xml"/>
  <Override PartName="/xl/drawings/drawing11.xml" ContentType="application/vnd.openxmlformats-officedocument.drawing+xml"/>
  <Override PartName="/xl/tables/table10.xml" ContentType="application/vnd.openxmlformats-officedocument.spreadsheetml.table+xml"/>
  <Override PartName="/xl/drawings/drawing12.xml" ContentType="application/vnd.openxmlformats-officedocument.drawing+xml"/>
  <Override PartName="/xl/tables/table11.xml" ContentType="application/vnd.openxmlformats-officedocument.spreadsheetml.table+xml"/>
  <Override PartName="/xl/drawings/drawing13.xml" ContentType="application/vnd.openxmlformats-officedocument.drawing+xml"/>
  <Override PartName="/xl/tables/table12.xml" ContentType="application/vnd.openxmlformats-officedocument.spreadsheetml.table+xml"/>
  <Override PartName="/xl/drawings/drawing14.xml" ContentType="application/vnd.openxmlformats-officedocument.drawing+xml"/>
  <Override PartName="/xl/tables/table13.xml" ContentType="application/vnd.openxmlformats-officedocument.spreadsheetml.table+xml"/>
  <Override PartName="/xl/drawings/drawing15.xml" ContentType="application/vnd.openxmlformats-officedocument.drawing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mtlt.sharepoint.com/sites/MFS/Bendrai naudojami dokumentai/1_HERAKLIS/MIP/KVIETIMAI/MIP 14 kvietimas/Svetainei info/"/>
    </mc:Choice>
  </mc:AlternateContent>
  <xr:revisionPtr revIDLastSave="222" documentId="8_{B09F2448-62DD-468B-904F-53BCB8750637}" xr6:coauthVersionLast="47" xr6:coauthVersionMax="47" xr10:uidLastSave="{7E5AE6C9-BB3C-4B74-B0E1-17FD728CF5B0}"/>
  <bookViews>
    <workbookView xWindow="-108" yWindow="-108" windowWidth="23256" windowHeight="12456" tabRatio="634" xr2:uid="{DF0DDB33-7B46-2841-8B64-D7D467329DC3}"/>
  </bookViews>
  <sheets>
    <sheet name="suvestinė" sheetId="27" r:id="rId1"/>
    <sheet name="H1 I" sheetId="1" r:id="rId2"/>
    <sheet name="H1 II" sheetId="2" r:id="rId3"/>
    <sheet name="H2 I" sheetId="4" r:id="rId4"/>
    <sheet name="H2 II" sheetId="5" r:id="rId5"/>
    <sheet name="S1 I" sheetId="6" r:id="rId6"/>
    <sheet name="S1 II" sheetId="7" r:id="rId7"/>
    <sheet name="S2 I" sheetId="8" r:id="rId8"/>
    <sheet name="S2 II" sheetId="9" r:id="rId9"/>
    <sheet name="S3 I" sheetId="10" r:id="rId10"/>
    <sheet name="S3 II" sheetId="11" r:id="rId11"/>
    <sheet name="S4 I" sheetId="12" r:id="rId12"/>
    <sheet name="S4 II" sheetId="13" r:id="rId13"/>
    <sheet name="S5 I" sheetId="14" r:id="rId14"/>
    <sheet name="S5 II" sheetId="15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27" l="1"/>
  <c r="N29" i="4"/>
  <c r="N27" i="1"/>
  <c r="I31" i="27"/>
  <c r="F31" i="27"/>
  <c r="E31" i="27"/>
  <c r="D31" i="27"/>
  <c r="C31" i="27"/>
  <c r="N17" i="15"/>
  <c r="N28" i="14"/>
  <c r="N13" i="13"/>
  <c r="N26" i="12"/>
  <c r="N16" i="11"/>
  <c r="N21" i="10"/>
  <c r="N14" i="9"/>
  <c r="N32" i="8"/>
  <c r="N11" i="7"/>
  <c r="N28" i="6"/>
  <c r="N12" i="5"/>
  <c r="N13" i="2"/>
</calcChain>
</file>

<file path=xl/sharedStrings.xml><?xml version="1.0" encoding="utf-8"?>
<sst xmlns="http://schemas.openxmlformats.org/spreadsheetml/2006/main" count="1608" uniqueCount="311">
  <si>
    <t>Mokslininkų grupių projektai XIV kvietimas</t>
  </si>
  <si>
    <t>Grupė</t>
  </si>
  <si>
    <t>Paraiškos reg. Nr.</t>
  </si>
  <si>
    <t>Galutinė įverčių suma</t>
  </si>
  <si>
    <t>Ekspertinė išvada</t>
  </si>
  <si>
    <t>Finansavimas</t>
  </si>
  <si>
    <t>Projekto vadovas</t>
  </si>
  <si>
    <t>Projekto pavadinimas</t>
  </si>
  <si>
    <t>Vykdančioji institucija</t>
  </si>
  <si>
    <t>Skiriamos lėšos, iš viso</t>
  </si>
  <si>
    <t>Finansuotinas</t>
  </si>
  <si>
    <t>Finansuojamas</t>
  </si>
  <si>
    <t>Vytauto Didžiojo universitetas</t>
  </si>
  <si>
    <t>Nefinansuojamas</t>
  </si>
  <si>
    <t>Kauno technologijos universitetas</t>
  </si>
  <si>
    <t>Nefinansuotinas</t>
  </si>
  <si>
    <t>N</t>
  </si>
  <si>
    <t>Skiriamos lėšos, iš viso:</t>
  </si>
  <si>
    <t>Eil. Nr.</t>
  </si>
  <si>
    <t>Vilniaus universitetas</t>
  </si>
  <si>
    <t>Vilniaus Gedimino technikos universitetas</t>
  </si>
  <si>
    <t>Klaipėdos universitetas</t>
  </si>
  <si>
    <t>Su rezultatais pareiškėjai gali susipažinti adresu https://junkis.lmt.lt, įvedę vartotojo vardą ir slaptažodį, kuriuos naudojo pildydami paraišką.</t>
  </si>
  <si>
    <t>Platesnė informacija apie gautas paraiškas bei laimėjusius projektus skelbiama Lietuvos mokslo tarybos gautų paraiškų, vykdytų ir vykdomų projektų sąvade adresu https://spektras.lmt.lt</t>
  </si>
  <si>
    <t>-</t>
  </si>
  <si>
    <t>Lapas</t>
  </si>
  <si>
    <t>Iš viso paraiškų</t>
  </si>
  <si>
    <t>Atitiko administracinę patikrą</t>
  </si>
  <si>
    <t>Finansuotinų projektų</t>
  </si>
  <si>
    <t>Finansuojamų projektų</t>
  </si>
  <si>
    <t>Sėkmės rodiklis %</t>
  </si>
  <si>
    <t>Skirta lėšų iš viso, Eur</t>
  </si>
  <si>
    <t>Rezervinių projektų</t>
  </si>
  <si>
    <t>Mokslininkų grupių projektų XIV kvietimo statistika</t>
  </si>
  <si>
    <t>MIP XIV</t>
  </si>
  <si>
    <t>Konkursas</t>
  </si>
  <si>
    <t>H1 I</t>
  </si>
  <si>
    <t>H1 II</t>
  </si>
  <si>
    <t>H2 I</t>
  </si>
  <si>
    <t>H2 II</t>
  </si>
  <si>
    <t>S1 I</t>
  </si>
  <si>
    <t>S1 II</t>
  </si>
  <si>
    <t>S2 I</t>
  </si>
  <si>
    <t>S2 II</t>
  </si>
  <si>
    <t>S3 I</t>
  </si>
  <si>
    <t>S3 II</t>
  </si>
  <si>
    <t>S4 I</t>
  </si>
  <si>
    <t>S4 II</t>
  </si>
  <si>
    <t>S5 I</t>
  </si>
  <si>
    <t>S5 II</t>
  </si>
  <si>
    <t>informacija apie H1 grupės I konkursą.</t>
  </si>
  <si>
    <t>informacija apie H1 grupės II konkursą.</t>
  </si>
  <si>
    <t>informacija apie H2 grupės I konkursą.</t>
  </si>
  <si>
    <t>informacija apie H2 grupės II konkursą.</t>
  </si>
  <si>
    <t>informacija apie S1 grupės I konkursą.</t>
  </si>
  <si>
    <t>informacija apie S1 grupės II konkursą.</t>
  </si>
  <si>
    <t>informacija apie S2 grupės I konkursą.</t>
  </si>
  <si>
    <t>informacija apie S2 grupės II konkursą.</t>
  </si>
  <si>
    <t>informacija apie S3 grupės I konkursą.</t>
  </si>
  <si>
    <t>informacija apie S3 grupės II konkursą.</t>
  </si>
  <si>
    <t>informacija apie S4 grupės I konkursą.</t>
  </si>
  <si>
    <t>informacija apie S4 grupės II konkursą.</t>
  </si>
  <si>
    <t>informacija apie S5 grupės I konkursą.</t>
  </si>
  <si>
    <t>informacija apie S5 grupės II konkursą.</t>
  </si>
  <si>
    <t>I konkursas</t>
  </si>
  <si>
    <t>II konkursas</t>
  </si>
  <si>
    <t>P-MIP-25-538</t>
  </si>
  <si>
    <t>P-MIP-25-19</t>
  </si>
  <si>
    <t>P-MIP-25-112</t>
  </si>
  <si>
    <t>P-MIP-25-425</t>
  </si>
  <si>
    <t>P-MIP-25-343</t>
  </si>
  <si>
    <t>P-MIP-25-142</t>
  </si>
  <si>
    <t>P-MIP-25-365</t>
  </si>
  <si>
    <t>P-MIP-25-238</t>
  </si>
  <si>
    <t>P-MIP-25-268</t>
  </si>
  <si>
    <t>P-MIP-25-240</t>
  </si>
  <si>
    <t>P-MIP-25-232</t>
  </si>
  <si>
    <t>P-MIP-25-6</t>
  </si>
  <si>
    <t>P-MIP-25-462</t>
  </si>
  <si>
    <t>P-MIP-25-147</t>
  </si>
  <si>
    <t>P-MIP-25-282</t>
  </si>
  <si>
    <t>P-MIP-25-502</t>
  </si>
  <si>
    <t>P-MIP-25-514</t>
  </si>
  <si>
    <t>H1</t>
  </si>
  <si>
    <t>I</t>
  </si>
  <si>
    <t>Įverčių, padaugintų iš svert. koef., suma</t>
  </si>
  <si>
    <t>Eglė Kačkutė-Hagan</t>
  </si>
  <si>
    <t>Tatjana Aleknienė</t>
  </si>
  <si>
    <t>Audronė Žukauskaitė</t>
  </si>
  <si>
    <t>Per anksti mama</t>
  </si>
  <si>
    <t>Aristotelio „Metafizika“ A–E. Tyrimas ir vertimas</t>
  </si>
  <si>
    <t>Antropoceninio proto kritika</t>
  </si>
  <si>
    <t>Lietuvos kultūros tyrimų institutas</t>
  </si>
  <si>
    <t>Lietuvių kalbos institutas</t>
  </si>
  <si>
    <t>Kauno kolegija</t>
  </si>
  <si>
    <t>II</t>
  </si>
  <si>
    <t>P-MIP-25-185</t>
  </si>
  <si>
    <t>P-MIP-25-12</t>
  </si>
  <si>
    <t>P-MIP-25-541</t>
  </si>
  <si>
    <t>H2</t>
  </si>
  <si>
    <t>P-MIP-25-197</t>
  </si>
  <si>
    <t>P-MIP-25-459</t>
  </si>
  <si>
    <t>P-MIP-25-245</t>
  </si>
  <si>
    <t>P-MIP-25-453</t>
  </si>
  <si>
    <t>P-MIP-25-548</t>
  </si>
  <si>
    <t>P-MIP-25-585</t>
  </si>
  <si>
    <t>P-MIP-25-41</t>
  </si>
  <si>
    <t>P-MIP-25-547</t>
  </si>
  <si>
    <t>P-MIP-25-488</t>
  </si>
  <si>
    <t>P-MIP-25-215</t>
  </si>
  <si>
    <t>P-MIP-25-103</t>
  </si>
  <si>
    <t>P-MIP-25-98</t>
  </si>
  <si>
    <t>P-MIP-25-88</t>
  </si>
  <si>
    <t>P-MIP-25-234</t>
  </si>
  <si>
    <t>P-MIP-25-235</t>
  </si>
  <si>
    <t>P-MIP-25-261</t>
  </si>
  <si>
    <t>P-MIP-25-283</t>
  </si>
  <si>
    <t>P-MIP-25-384</t>
  </si>
  <si>
    <t>P-MIP-25-401</t>
  </si>
  <si>
    <t>Donatas Brandišauskas</t>
  </si>
  <si>
    <t>Saulius Grybkauskas</t>
  </si>
  <si>
    <t>Valdemaras Klumbys</t>
  </si>
  <si>
    <t>Karo antropologija: Sibiro autochtonų priverstinės mobilizacijos ir karybos studija</t>
  </si>
  <si>
    <t>Kompartijos narys sovietinėje Lietuvoje ir Latvijoje. Socio-kultūrinė perspektyva</t>
  </si>
  <si>
    <t>Kolaboravimo sampratos ir vertinimai okupuotoje ir nepriklausomoje Lietuvoje</t>
  </si>
  <si>
    <t>Lietuvos istorijos institutas</t>
  </si>
  <si>
    <t>Lietuvių literatūros ir tautosakos institutas</t>
  </si>
  <si>
    <t>Mykolo Romerio universitetas</t>
  </si>
  <si>
    <t>P-MIP-25-385</t>
  </si>
  <si>
    <t>P-MIP-25-274</t>
  </si>
  <si>
    <t>S1</t>
  </si>
  <si>
    <t>P-MIP-25-475</t>
  </si>
  <si>
    <t>P-MIP-25-50</t>
  </si>
  <si>
    <t>P-MIP-25-372</t>
  </si>
  <si>
    <t>P-MIP-25-66</t>
  </si>
  <si>
    <t>P-MIP-25-199</t>
  </si>
  <si>
    <t>P-MIP-25-30</t>
  </si>
  <si>
    <t>P-MIP-25-192</t>
  </si>
  <si>
    <t>P-MIP-25-157</t>
  </si>
  <si>
    <t>P-MIP-25-469</t>
  </si>
  <si>
    <t>P-MIP-25-179</t>
  </si>
  <si>
    <t>P-MIP-25-423</t>
  </si>
  <si>
    <t>P-MIP-25-243</t>
  </si>
  <si>
    <t>P-MIP-25-47</t>
  </si>
  <si>
    <t>P-MIP-25-57</t>
  </si>
  <si>
    <t>P-MIP-25-250</t>
  </si>
  <si>
    <t>P-MIP-25-292</t>
  </si>
  <si>
    <t>P-MIP-25-471</t>
  </si>
  <si>
    <t>P-MIP-25-566</t>
  </si>
  <si>
    <t>Catherine Appleton</t>
  </si>
  <si>
    <t>Ilona Tamutienė</t>
  </si>
  <si>
    <t>Marius Kalanta</t>
  </si>
  <si>
    <t>Viltis būti paleistam: laisvės atėmimo iki gyvos galvos įgyvendinimas ir poveikis Lietuvoje</t>
  </si>
  <si>
    <t>Apsaugos orderiai su alkoholiu siejamo smurto šeimose su vaikais atvejais: vaikų apsaugos priemonių veiksmingumo vertinimas</t>
  </si>
  <si>
    <t>Valstybės gebėjimai transformuojančiai pramonės politikai Vidurio Rytų Europoje</t>
  </si>
  <si>
    <t>Lietuvos socialinių mokslų centras</t>
  </si>
  <si>
    <t>Kazimiero Simonavičiaus universitetas</t>
  </si>
  <si>
    <t>P-MIP-25-584</t>
  </si>
  <si>
    <t>S2</t>
  </si>
  <si>
    <t>P-MIP-25-155</t>
  </si>
  <si>
    <t>P-MIP-25-358</t>
  </si>
  <si>
    <t>P-MIP-25-467</t>
  </si>
  <si>
    <t>P-MIP-25-35</t>
  </si>
  <si>
    <t>P-MIP-25-280</t>
  </si>
  <si>
    <t>P-MIP-25-244</t>
  </si>
  <si>
    <t>P-MIP-25-130</t>
  </si>
  <si>
    <t>P-MIP-25-494</t>
  </si>
  <si>
    <t>P-MIP-25-42</t>
  </si>
  <si>
    <t>P-MIP-25-183</t>
  </si>
  <si>
    <t>P-MIP-25-419</t>
  </si>
  <si>
    <t>P-MIP-25-13</t>
  </si>
  <si>
    <t>P-MIP-25-207</t>
  </si>
  <si>
    <t>P-MIP-25-95</t>
  </si>
  <si>
    <t>P-MIP-25-473</t>
  </si>
  <si>
    <t>P-MIP-25-555</t>
  </si>
  <si>
    <t>P-MIP-25-101</t>
  </si>
  <si>
    <t>P-MIP-25-571</t>
  </si>
  <si>
    <t>P-MIP-25-328</t>
  </si>
  <si>
    <t>P-MIP-25-575</t>
  </si>
  <si>
    <t>P-MIP-25-477</t>
  </si>
  <si>
    <t>P-MIP-25-135</t>
  </si>
  <si>
    <t>Goda Kaniušonytė</t>
  </si>
  <si>
    <t>Inga Truskauskaitė</t>
  </si>
  <si>
    <t>Roma Jusienė</t>
  </si>
  <si>
    <t>Rasa Jankauskienė</t>
  </si>
  <si>
    <t>Evaldas Kazlauskas</t>
  </si>
  <si>
    <t>Suprantant bendraamžių spaudimą: Jautrumo bendraamžių poveikiui raidos trajektorijos nuo ankstyvosios iki vėlyvosios paauglystės</t>
  </si>
  <si>
    <t>Neteisybės našta: smurto patirtys, moralinė skriauda, tapatumo raida ir psichikos sveikata paauglystėje</t>
  </si>
  <si>
    <t>Ekraninių medijų naudojimas ir socialinė raida vidurinėje vaikystėje</t>
  </si>
  <si>
    <t>Paauglių fizinio ugdymo motyvacijos ir jos išdavų</t>
  </si>
  <si>
    <t>Naujas požiūris į traumos įveiką: teigiamo afektyvumo vaidmuo praplečiant teorinį modelį ir plėtojant intervencijas</t>
  </si>
  <si>
    <t>Lietuvos sporto universitetas</t>
  </si>
  <si>
    <t>Šv. Ignaco Lojolos kolegija</t>
  </si>
  <si>
    <t>P-MIP-25-437</t>
  </si>
  <si>
    <t>P-MIP-25-559</t>
  </si>
  <si>
    <t>P-MIP-25-211</t>
  </si>
  <si>
    <t>P-MIP-25-284</t>
  </si>
  <si>
    <t>Aistė Bakaitytė-Bagdonė</t>
  </si>
  <si>
    <t>Vaiko teisių apsaugos specialistų antrinės traumos patyrimas: rizikos ir apsauginių veiksnių analizė</t>
  </si>
  <si>
    <t>S3</t>
  </si>
  <si>
    <t>P-MIP-25-125</t>
  </si>
  <si>
    <t>P-MIP-25-348</t>
  </si>
  <si>
    <t>P-MIP-25-576</t>
  </si>
  <si>
    <t>P-MIP-25-188</t>
  </si>
  <si>
    <t>P-MIP-25-180</t>
  </si>
  <si>
    <t>P-MIP-25-354</t>
  </si>
  <si>
    <t>P-MIP-25-536</t>
  </si>
  <si>
    <t>P-MIP-25-525</t>
  </si>
  <si>
    <t>P-MIP-25-38</t>
  </si>
  <si>
    <t>P-MIP-25-480</t>
  </si>
  <si>
    <t>P-MIP-25-485</t>
  </si>
  <si>
    <t>Jurga Bučaitė-Vilkė</t>
  </si>
  <si>
    <t>Diana Mincytė</t>
  </si>
  <si>
    <t>Skaitmeninis įsitraukimas ir bendradarbiavimas savivaldoje: naujos kryptys duomenimis grindžiamų Lietuvos savivaldybių valdyme</t>
  </si>
  <si>
    <t>Maisto suverenitetas karo šešėlyje: autonomijos, giminystės bei žemės ir darbo santykių samprata Baltijos šalių maisto sistemose</t>
  </si>
  <si>
    <t>P-MIP-25-357</t>
  </si>
  <si>
    <t>P-MIP-25-106</t>
  </si>
  <si>
    <t>P-MIP-25-420</t>
  </si>
  <si>
    <t>P-MIP-25-487</t>
  </si>
  <si>
    <t>P-MIP-25-363</t>
  </si>
  <si>
    <t>P-MIP-25-569</t>
  </si>
  <si>
    <t>Jūratė Charenkova</t>
  </si>
  <si>
    <t>Senėjimas namuose: patirtys, iššūkiai ir su globa susijusių poreikių patenkinimas</t>
  </si>
  <si>
    <t>S4</t>
  </si>
  <si>
    <t>P-MIP-25-496</t>
  </si>
  <si>
    <t>P-MIP-25-46</t>
  </si>
  <si>
    <t>P-MIP-25-482</t>
  </si>
  <si>
    <t>P-MIP-25-398</t>
  </si>
  <si>
    <t>P-MIP-25-310</t>
  </si>
  <si>
    <t>P-MIP-25-416</t>
  </si>
  <si>
    <t>P-MIP-25-562</t>
  </si>
  <si>
    <t>P-MIP-25-412</t>
  </si>
  <si>
    <t>P-MIP-25-56</t>
  </si>
  <si>
    <t>P-MIP-25-381</t>
  </si>
  <si>
    <t>P-MIP-25-341</t>
  </si>
  <si>
    <t>P-MIP-25-134</t>
  </si>
  <si>
    <t>P-MIP-25-76</t>
  </si>
  <si>
    <t>P-MIP-25-83</t>
  </si>
  <si>
    <t>P-MIP-25-37</t>
  </si>
  <si>
    <t>P-MIP-25-390</t>
  </si>
  <si>
    <t>Povilas Lastauskas</t>
  </si>
  <si>
    <t>Mindaugas Butkus</t>
  </si>
  <si>
    <t>Miloš Kopa</t>
  </si>
  <si>
    <t>Aras Marc-Christophe Zirgulis</t>
  </si>
  <si>
    <t>Ekonominis atsparumas geoekonomiškai susiskaldžiusioje pasaulio ekonomikoje</t>
  </si>
  <si>
    <t>Užimtumo (ir nedarbo) konvergencijos klubai ir regioninė poliarizacija ES: priežastys bei pasekmės ateities ekonomikos augimui</t>
  </si>
  <si>
    <t>Daugiapakopės pensijų sistemos stabilumas neapibrėžtoje aplinkoje</t>
  </si>
  <si>
    <t>Ekonominės paskatos ir demografinis atsparumas: demografijos politikos vertinimas siekiant tvaraus augimo</t>
  </si>
  <si>
    <t>ISM Vadybos ir ekonomikos universitetas</t>
  </si>
  <si>
    <t>P-MIP-25-85</t>
  </si>
  <si>
    <t>P-MIP-25-3</t>
  </si>
  <si>
    <t>P-MIP-25-14</t>
  </si>
  <si>
    <t>Aistė Lastauskaitė</t>
  </si>
  <si>
    <t>Skaitmenizacijos investicijų ir ESG įsipareigojimų poveikis įmonių finansiniams rezultatams: Europos pramonės sektoriaus analizė</t>
  </si>
  <si>
    <t>S5</t>
  </si>
  <si>
    <t>P-MIP-25-456</t>
  </si>
  <si>
    <t>P-MIP-25-394</t>
  </si>
  <si>
    <t>P-MIP-25-455</t>
  </si>
  <si>
    <t>P-MIP-25-160</t>
  </si>
  <si>
    <t>P-MIP-25-59</t>
  </si>
  <si>
    <t>P-MIP-25-92</t>
  </si>
  <si>
    <t>P-MIP-25-276</t>
  </si>
  <si>
    <t>P-MIP-25-484</t>
  </si>
  <si>
    <t>P-MIP-25-36</t>
  </si>
  <si>
    <t>P-MIP-25-349</t>
  </si>
  <si>
    <t>P-MIP-25-94</t>
  </si>
  <si>
    <t>P-MIP-25-512</t>
  </si>
  <si>
    <t>P-MIP-25-273</t>
  </si>
  <si>
    <t>P-MIP-25-170</t>
  </si>
  <si>
    <t>P-MIP-25-196</t>
  </si>
  <si>
    <t>P-MIP-25-226</t>
  </si>
  <si>
    <t>P-MIP-25-327</t>
  </si>
  <si>
    <t>P-MIP-25-558</t>
  </si>
  <si>
    <t>Dalius Misiūnas</t>
  </si>
  <si>
    <t>Erika Vaiginienė</t>
  </si>
  <si>
    <t>Aurelija Burinskienė</t>
  </si>
  <si>
    <t>Saulė Mačiukaitė-Žvinienė</t>
  </si>
  <si>
    <t>Politikų komunikacijos ir teisėkūros poveikis vartotojų pasitikėjimui ir jų elgsenai ekstremalių įvykių metu</t>
  </si>
  <si>
    <t>Dalyvaujamojo strateginio ateities numatymo poveikio kiekybinio vertinimo priemonė</t>
  </si>
  <si>
    <t>Multimodalinio krovinių transportavimo procesų valdymo tobulinimas taikant dirbtinio intelekto agentines sistemas</t>
  </si>
  <si>
    <t>Intelektuali automatizacija kaip struktūruojantis veiksnys giliosiose inovacijose:institucinės trajektorijos,perdavimo logikos, veikėjų koordinavimas</t>
  </si>
  <si>
    <t>P-MIP-25-497</t>
  </si>
  <si>
    <t>P-MIP-25-495</t>
  </si>
  <si>
    <t>P-MIP-25-360</t>
  </si>
  <si>
    <t>P-MIP-25-55</t>
  </si>
  <si>
    <t>P-MIP-25-371</t>
  </si>
  <si>
    <t>P-MIP-25-335</t>
  </si>
  <si>
    <t>P-MIP-25-81</t>
  </si>
  <si>
    <t>Muhammad Faraz Mubarak</t>
  </si>
  <si>
    <t>Dominyka Venciūtė</t>
  </si>
  <si>
    <t>Dirbtiniu intelektu papildyta žiedinės ekonomikos įgyvendinimo organizacijose vertinimo sistema: žmogaus įžvalgų integravimas su dirbtiniu intelektu</t>
  </si>
  <si>
    <t>Įmonių socialinė komunikacija skirtingose kultūrose susiskaldžiusiame pasaulyje: mechanizmai, paaiškinantys vartotojų ir darbuotojų elgseną</t>
  </si>
  <si>
    <t>Rezervinis</t>
  </si>
  <si>
    <t>Mokslininkų grupių projektai XIV kvietimas, I konkursas, H1 paraiškų grupė</t>
  </si>
  <si>
    <t>Mokslininkų grupių projektai XIV kvietimas, II konkursas, H1 paraiškų grupė</t>
  </si>
  <si>
    <t>Mokslininkų grupių projektai XIV kvietimas, I konkursas, H2 paraiškų grupė</t>
  </si>
  <si>
    <t>Mokslininkų grupių projektai XIV kvietimas, II konkursas, H2 paraiškų grupė</t>
  </si>
  <si>
    <t>Mokslininkų grupių projektai XIV kvietimas, I konkursas, S1 paraiškų grupė</t>
  </si>
  <si>
    <t xml:space="preserve">Mokslininkų grupių projektai XIV kvietimas, II konkursas, S1 paraiškų grupė </t>
  </si>
  <si>
    <t xml:space="preserve">Mokslininkų grupių projektai XIV kvietimas, I konkursas, S2 paraiškų grupė </t>
  </si>
  <si>
    <t>Mokslininkų grupių projektai XIV kvietimas, II konkursas, S2 paraiškų grupė</t>
  </si>
  <si>
    <t xml:space="preserve">Mokslininkų grupių projektai XIV kvietimas, I konkursas, S3 paraiškų grupė </t>
  </si>
  <si>
    <t xml:space="preserve">Mokslininkų grupių projektai XIV kvietimas, II konkursas, S3 paraiškų grupė </t>
  </si>
  <si>
    <t>Mokslininkų grupių projektai XIV kvietimas, I konkursas, S4 paraiškų grupė</t>
  </si>
  <si>
    <t>Mokslininkų grupių projektai XIV kvietimas, II konkursas, S4 paraiškų grupė</t>
  </si>
  <si>
    <t xml:space="preserve">Mokslininkų grupių projektai XIV kvietimas, I konkursas, S5 paraiškų grupė </t>
  </si>
  <si>
    <t>Mokslininkų grupių projektai XIV kvietimas, II konkursas, S5 paraiškų grupė</t>
  </si>
  <si>
    <t>Vieta pirmumo eilėje (N - nefinansuotini, išdėstomi pagal paraiškos reg. Nr.)</t>
  </si>
  <si>
    <t>Kolektyvinis agentiškumas: trijų dalių filosofinės teorijos link</t>
  </si>
  <si>
    <t>Vilius Bartninkas</t>
  </si>
  <si>
    <t>Laimėjęs, sutartis nepasirašyta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</si>
</sst>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0.0"/>
  </numFmts>
  <fonts count="17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charset val="186"/>
      <scheme val="minor"/>
    </font>
    <font>
      <sz val="12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theme="1"/>
      <name val="Aptos Narrow"/>
      <family val="2"/>
      <charset val="186"/>
      <scheme val="minor"/>
    </font>
    <font>
      <b/>
      <sz val="12"/>
      <color theme="0"/>
      <name val="Aptos Narrow"/>
      <family val="2"/>
      <scheme val="minor"/>
    </font>
    <font>
      <sz val="12"/>
      <color rgb="FFFFFFFF"/>
      <name val="Aptos Narrow"/>
      <family val="2"/>
      <charset val="186"/>
    </font>
    <font>
      <sz val="12"/>
      <color rgb="FF000000"/>
      <name val="Aptos Narrow"/>
      <family val="2"/>
      <charset val="186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1"/>
      <color theme="0"/>
      <name val="Aptos Narrow"/>
      <family val="2"/>
      <charset val="186"/>
      <scheme val="minor"/>
    </font>
    <font>
      <sz val="11"/>
      <color theme="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2"/>
      <color theme="1"/>
      <name val="Aptos Narrow"/>
      <family val="2"/>
      <charset val="186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9270"/>
        <bgColor indexed="64"/>
      </patternFill>
    </fill>
    <fill>
      <patternFill patternType="solid">
        <fgColor rgb="FF009270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</cellStyleXfs>
  <cellXfs count="63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 applyAlignment="1">
      <alignment vertical="top"/>
    </xf>
    <xf numFmtId="0" fontId="3" fillId="2" borderId="0" xfId="0" applyFont="1" applyFill="1" applyAlignment="1">
      <alignment vertical="center"/>
    </xf>
    <xf numFmtId="0" fontId="0" fillId="2" borderId="0" xfId="0" applyFill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49" fontId="7" fillId="0" borderId="1" xfId="0" applyNumberFormat="1" applyFont="1" applyBorder="1"/>
    <xf numFmtId="0" fontId="0" fillId="0" borderId="3" xfId="0" applyBorder="1" applyAlignment="1">
      <alignment horizontal="center" vertical="center"/>
    </xf>
    <xf numFmtId="0" fontId="7" fillId="0" borderId="2" xfId="0" applyFont="1" applyBorder="1"/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/>
    <xf numFmtId="0" fontId="2" fillId="3" borderId="8" xfId="0" applyFont="1" applyFill="1" applyBorder="1" applyAlignment="1">
      <alignment horizontal="right"/>
    </xf>
    <xf numFmtId="0" fontId="5" fillId="3" borderId="9" xfId="0" applyFont="1" applyFill="1" applyBorder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8" fillId="0" borderId="0" xfId="1"/>
    <xf numFmtId="0" fontId="10" fillId="0" borderId="0" xfId="1" applyFont="1" applyAlignment="1">
      <alignment horizontal="right"/>
    </xf>
    <xf numFmtId="0" fontId="10" fillId="0" borderId="0" xfId="1" applyFont="1"/>
    <xf numFmtId="0" fontId="9" fillId="0" borderId="1" xfId="1" applyFont="1" applyBorder="1"/>
    <xf numFmtId="0" fontId="8" fillId="0" borderId="1" xfId="1" applyBorder="1" applyAlignment="1">
      <alignment horizontal="center"/>
    </xf>
    <xf numFmtId="164" fontId="0" fillId="0" borderId="1" xfId="2" applyNumberFormat="1" applyFont="1" applyBorder="1" applyAlignment="1">
      <alignment horizontal="center"/>
    </xf>
    <xf numFmtId="0" fontId="11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center"/>
    </xf>
    <xf numFmtId="4" fontId="11" fillId="3" borderId="1" xfId="1" applyNumberFormat="1" applyFont="1" applyFill="1" applyBorder="1" applyAlignment="1">
      <alignment horizontal="center"/>
    </xf>
    <xf numFmtId="164" fontId="0" fillId="0" borderId="1" xfId="2" applyNumberFormat="1" applyFont="1" applyFill="1" applyBorder="1" applyAlignment="1">
      <alignment horizontal="center"/>
    </xf>
    <xf numFmtId="0" fontId="12" fillId="3" borderId="1" xfId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/>
    </xf>
    <xf numFmtId="0" fontId="0" fillId="0" borderId="0" xfId="1" applyFont="1" applyAlignment="1">
      <alignment horizontal="left"/>
    </xf>
    <xf numFmtId="0" fontId="10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11" fillId="3" borderId="1" xfId="1" applyFont="1" applyFill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10" fontId="11" fillId="3" borderId="1" xfId="1" applyNumberFormat="1" applyFont="1" applyFill="1" applyBorder="1" applyAlignment="1">
      <alignment horizontal="center"/>
    </xf>
    <xf numFmtId="10" fontId="15" fillId="0" borderId="1" xfId="1" applyNumberFormat="1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165" fontId="14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165" fontId="0" fillId="0" borderId="1" xfId="0" applyNumberFormat="1" applyBorder="1" applyAlignment="1">
      <alignment horizontal="center"/>
    </xf>
    <xf numFmtId="49" fontId="7" fillId="0" borderId="1" xfId="0" applyNumberFormat="1" applyFont="1" applyBorder="1" applyAlignment="1">
      <alignment horizontal="left"/>
    </xf>
    <xf numFmtId="0" fontId="7" fillId="0" borderId="2" xfId="0" applyFont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4" fontId="0" fillId="0" borderId="0" xfId="0" applyNumberFormat="1" applyAlignment="1">
      <alignment horizontal="right"/>
    </xf>
    <xf numFmtId="0" fontId="1" fillId="0" borderId="2" xfId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7" fillId="0" borderId="1" xfId="0" applyFont="1" applyFill="1" applyBorder="1" applyAlignment="1">
      <alignment horizontal="left"/>
    </xf>
  </cellXfs>
  <cellStyles count="4">
    <cellStyle name="Comma 2" xfId="2" xr:uid="{35E2A78C-03D5-2D43-9D22-C58CFAFA43AE}"/>
    <cellStyle name="Įprastas" xfId="0" builtinId="0"/>
    <cellStyle name="Normal 2" xfId="3" xr:uid="{F1CBF47D-423E-4942-8E83-80C7196460EB}"/>
    <cellStyle name="Normal 3" xfId="1" xr:uid="{AEBB11F2-E91A-9F41-ABD3-FB76018273C2}"/>
  </cellStyles>
  <dxfs count="43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charset val="186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color rgb="FFFFFFFF"/>
        <name val="Aptos Narrow"/>
        <family val="2"/>
        <scheme val="none"/>
      </font>
      <fill>
        <patternFill patternType="solid">
          <fgColor rgb="FF000000"/>
          <bgColor rgb="FF009270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ptos Narrow"/>
        <family val="2"/>
        <charset val="186"/>
        <scheme val="none"/>
      </font>
      <fill>
        <patternFill patternType="solid">
          <fgColor rgb="FF000000"/>
          <bgColor rgb="FF00927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charset val="186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color rgb="FFFFFFFF"/>
        <name val="Aptos Narrow"/>
        <family val="2"/>
        <scheme val="none"/>
      </font>
      <fill>
        <patternFill patternType="solid">
          <fgColor rgb="FF000000"/>
          <bgColor rgb="FF009270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ptos Narrow"/>
        <family val="2"/>
        <charset val="186"/>
        <scheme val="none"/>
      </font>
      <fill>
        <patternFill patternType="solid">
          <fgColor rgb="FF000000"/>
          <bgColor rgb="FF00927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charset val="186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color rgb="FFFFFFFF"/>
        <name val="Aptos Narrow"/>
        <family val="2"/>
        <scheme val="none"/>
      </font>
      <fill>
        <patternFill patternType="solid">
          <fgColor rgb="FF000000"/>
          <bgColor rgb="FF009270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ptos Narrow"/>
        <family val="2"/>
        <charset val="186"/>
        <scheme val="none"/>
      </font>
      <fill>
        <patternFill patternType="solid">
          <fgColor rgb="FF000000"/>
          <bgColor rgb="FF00927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charset val="186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color rgb="FFFFFFFF"/>
        <name val="Aptos Narrow"/>
        <family val="2"/>
        <scheme val="none"/>
      </font>
      <fill>
        <patternFill patternType="solid">
          <fgColor rgb="FF000000"/>
          <bgColor rgb="FF009270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ptos Narrow"/>
        <family val="2"/>
        <charset val="186"/>
        <scheme val="none"/>
      </font>
      <fill>
        <patternFill patternType="solid">
          <fgColor rgb="FF000000"/>
          <bgColor rgb="FF00927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charset val="186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color rgb="FFFFFFFF"/>
        <name val="Aptos Narrow"/>
        <family val="2"/>
        <scheme val="none"/>
      </font>
      <fill>
        <patternFill patternType="solid">
          <fgColor rgb="FF000000"/>
          <bgColor rgb="FF009270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ptos Narrow"/>
        <family val="2"/>
        <charset val="186"/>
        <scheme val="none"/>
      </font>
      <fill>
        <patternFill patternType="solid">
          <fgColor rgb="FF000000"/>
          <bgColor rgb="FF00927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charset val="186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color rgb="FFFFFFFF"/>
        <name val="Aptos Narrow"/>
        <family val="2"/>
        <scheme val="none"/>
      </font>
      <fill>
        <patternFill patternType="solid">
          <fgColor rgb="FF000000"/>
          <bgColor rgb="FF009270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ptos Narrow"/>
        <family val="2"/>
        <charset val="186"/>
        <scheme val="none"/>
      </font>
      <fill>
        <patternFill patternType="solid">
          <fgColor rgb="FF000000"/>
          <bgColor rgb="FF00927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charset val="186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color rgb="FFFFFFFF"/>
        <name val="Aptos Narrow"/>
        <family val="2"/>
        <scheme val="none"/>
      </font>
      <fill>
        <patternFill patternType="solid">
          <fgColor rgb="FF000000"/>
          <bgColor rgb="FF009270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ptos Narrow"/>
        <family val="2"/>
        <charset val="186"/>
        <scheme val="none"/>
      </font>
      <fill>
        <patternFill patternType="solid">
          <fgColor rgb="FF000000"/>
          <bgColor rgb="FF009270"/>
        </patternFill>
      </fill>
      <alignment horizontal="center" vertical="center" textRotation="0" wrapText="1" indent="0" justifyLastLine="0" shrinkToFit="0" readingOrder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charset val="186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0.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color rgb="FFFFFFFF"/>
        <name val="Aptos Narrow"/>
        <family val="2"/>
        <scheme val="none"/>
      </font>
      <fill>
        <patternFill patternType="solid">
          <fgColor rgb="FF000000"/>
          <bgColor rgb="FF009270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ptos Narrow"/>
        <family val="2"/>
        <charset val="186"/>
        <scheme val="none"/>
      </font>
      <fill>
        <patternFill patternType="solid">
          <fgColor rgb="FF000000"/>
          <bgColor rgb="FF00927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color rgb="FF000000"/>
        <charset val="186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color rgb="FF000000"/>
        <charset val="186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color rgb="FF000000"/>
        <charset val="186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charset val="186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color rgb="FFFFFFFF"/>
        <name val="Aptos Narrow"/>
        <family val="2"/>
        <scheme val="none"/>
      </font>
      <fill>
        <patternFill patternType="solid">
          <fgColor rgb="FF000000"/>
          <bgColor rgb="FF009270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ptos Narrow"/>
        <family val="2"/>
        <charset val="186"/>
        <scheme val="none"/>
      </font>
      <fill>
        <patternFill patternType="solid">
          <fgColor rgb="FF000000"/>
          <bgColor rgb="FF00927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charset val="186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color rgb="FFFFFFFF"/>
        <name val="Aptos Narrow"/>
        <family val="2"/>
        <scheme val="none"/>
      </font>
      <fill>
        <patternFill patternType="solid">
          <fgColor rgb="FF000000"/>
          <bgColor rgb="FF009270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ptos Narrow"/>
        <family val="2"/>
        <charset val="186"/>
        <scheme val="none"/>
      </font>
      <fill>
        <patternFill patternType="solid">
          <fgColor rgb="FF000000"/>
          <bgColor rgb="FF00927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color rgb="FF000000"/>
        <charset val="186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charset val="186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color rgb="FFFFFFFF"/>
        <name val="Aptos Narrow"/>
        <family val="2"/>
        <scheme val="none"/>
      </font>
      <fill>
        <patternFill patternType="solid">
          <fgColor rgb="FF000000"/>
          <bgColor rgb="FF009270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ptos Narrow"/>
        <family val="2"/>
        <charset val="186"/>
        <scheme val="none"/>
      </font>
      <fill>
        <patternFill patternType="solid">
          <fgColor rgb="FF000000"/>
          <bgColor rgb="FF00927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charset val="186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color rgb="FFFFFFFF"/>
        <name val="Aptos Narrow"/>
        <family val="2"/>
        <scheme val="none"/>
      </font>
      <fill>
        <patternFill patternType="solid">
          <fgColor rgb="FF000000"/>
          <bgColor rgb="FF009270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ptos Narrow"/>
        <family val="2"/>
        <charset val="186"/>
        <scheme val="none"/>
      </font>
      <fill>
        <patternFill patternType="solid">
          <fgColor rgb="FF000000"/>
          <bgColor rgb="FF00927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charset val="186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color rgb="FFFFFFFF"/>
        <name val="Aptos Narrow"/>
        <family val="2"/>
        <scheme val="none"/>
      </font>
      <fill>
        <patternFill patternType="solid">
          <fgColor rgb="FF000000"/>
          <bgColor rgb="FF009270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ptos Narrow"/>
        <family val="2"/>
        <charset val="186"/>
        <scheme val="none"/>
      </font>
      <fill>
        <patternFill patternType="solid">
          <fgColor rgb="FF000000"/>
          <bgColor rgb="FF00927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charset val="186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09270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ptos Narrow"/>
        <family val="2"/>
        <charset val="186"/>
        <scheme val="none"/>
      </font>
      <fill>
        <patternFill patternType="solid">
          <fgColor rgb="FF000000"/>
          <bgColor rgb="FF00927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00927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446920</xdr:colOff>
      <xdr:row>3</xdr:row>
      <xdr:rowOff>186134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B8A202D-B0BC-264C-8411-AA0D4FAC4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03200"/>
          <a:ext cx="1306286" cy="59253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63500</xdr:rowOff>
    </xdr:from>
    <xdr:to>
      <xdr:col>3</xdr:col>
      <xdr:colOff>520701</xdr:colOff>
      <xdr:row>3</xdr:row>
      <xdr:rowOff>57320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6519A0-CF60-EB45-951B-B0A825B20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63500"/>
          <a:ext cx="1308101" cy="60342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63500</xdr:rowOff>
    </xdr:from>
    <xdr:to>
      <xdr:col>3</xdr:col>
      <xdr:colOff>444501</xdr:colOff>
      <xdr:row>3</xdr:row>
      <xdr:rowOff>57320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F28FCA-9CC0-0143-B556-DBE664E63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63500"/>
          <a:ext cx="1308101" cy="60342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63500</xdr:rowOff>
    </xdr:from>
    <xdr:to>
      <xdr:col>3</xdr:col>
      <xdr:colOff>503768</xdr:colOff>
      <xdr:row>3</xdr:row>
      <xdr:rowOff>57320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60CC2C-23D1-B943-A277-15BE119D8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63500"/>
          <a:ext cx="1308101" cy="60342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63500</xdr:rowOff>
    </xdr:from>
    <xdr:to>
      <xdr:col>3</xdr:col>
      <xdr:colOff>546101</xdr:colOff>
      <xdr:row>3</xdr:row>
      <xdr:rowOff>57320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AB0E9F-B790-3845-BC5F-5B228F71F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63500"/>
          <a:ext cx="1308101" cy="60342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63500</xdr:rowOff>
    </xdr:from>
    <xdr:to>
      <xdr:col>3</xdr:col>
      <xdr:colOff>469902</xdr:colOff>
      <xdr:row>3</xdr:row>
      <xdr:rowOff>57320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487862-136C-6242-A713-E265CD7D2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63500"/>
          <a:ext cx="1308101" cy="60342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63500</xdr:rowOff>
    </xdr:from>
    <xdr:to>
      <xdr:col>3</xdr:col>
      <xdr:colOff>469902</xdr:colOff>
      <xdr:row>3</xdr:row>
      <xdr:rowOff>57320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94A267-F3C0-C145-BFD9-AC30E1847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63500"/>
          <a:ext cx="1308101" cy="6034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63500</xdr:rowOff>
    </xdr:from>
    <xdr:to>
      <xdr:col>3</xdr:col>
      <xdr:colOff>529168</xdr:colOff>
      <xdr:row>3</xdr:row>
      <xdr:rowOff>57320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09EE6A-4598-F640-91CE-10281FF91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63500"/>
          <a:ext cx="1308101" cy="6034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63500</xdr:rowOff>
    </xdr:from>
    <xdr:to>
      <xdr:col>3</xdr:col>
      <xdr:colOff>537634</xdr:colOff>
      <xdr:row>3</xdr:row>
      <xdr:rowOff>57320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687FEA-BD69-194C-8C36-83F1978F2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63500"/>
          <a:ext cx="1308101" cy="6034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63500</xdr:rowOff>
    </xdr:from>
    <xdr:to>
      <xdr:col>3</xdr:col>
      <xdr:colOff>512234</xdr:colOff>
      <xdr:row>3</xdr:row>
      <xdr:rowOff>57320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D44E7B-66A0-994B-B3DC-AF7262449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63500"/>
          <a:ext cx="1308101" cy="6034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63500</xdr:rowOff>
    </xdr:from>
    <xdr:to>
      <xdr:col>3</xdr:col>
      <xdr:colOff>495299</xdr:colOff>
      <xdr:row>3</xdr:row>
      <xdr:rowOff>57320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7484AF-6858-E947-8A6A-430F770C2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63500"/>
          <a:ext cx="1308101" cy="6034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63500</xdr:rowOff>
    </xdr:from>
    <xdr:to>
      <xdr:col>3</xdr:col>
      <xdr:colOff>452968</xdr:colOff>
      <xdr:row>3</xdr:row>
      <xdr:rowOff>57320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8639C0-232F-034E-943C-BB4D9D6B4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63500"/>
          <a:ext cx="1308101" cy="6034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63500</xdr:rowOff>
    </xdr:from>
    <xdr:to>
      <xdr:col>3</xdr:col>
      <xdr:colOff>503768</xdr:colOff>
      <xdr:row>3</xdr:row>
      <xdr:rowOff>57320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764D4B-3E40-7C4F-BB8E-76AA68504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63500"/>
          <a:ext cx="1308101" cy="6034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63500</xdr:rowOff>
    </xdr:from>
    <xdr:to>
      <xdr:col>3</xdr:col>
      <xdr:colOff>469901</xdr:colOff>
      <xdr:row>3</xdr:row>
      <xdr:rowOff>57320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17727D-B6F1-BC42-B777-7C85EC1CA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63500"/>
          <a:ext cx="1308101" cy="60342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63500</xdr:rowOff>
    </xdr:from>
    <xdr:to>
      <xdr:col>3</xdr:col>
      <xdr:colOff>495301</xdr:colOff>
      <xdr:row>3</xdr:row>
      <xdr:rowOff>57320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AA075A-9420-654D-8C1C-D1F7A2AAE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63500"/>
          <a:ext cx="1308101" cy="6034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F7302D8-2792-A147-8623-C78000011DF6}" name="Table1" displayName="Table1" ref="B9:N27" totalsRowCount="1" headerRowDxfId="433" totalsRowDxfId="430" headerRowBorderDxfId="432" tableBorderDxfId="431" totalsRowBorderDxfId="429">
  <tableColumns count="13">
    <tableColumn id="1" xr3:uid="{C224C237-328D-6D45-9639-CEC35E88F868}" name="Eil. Nr." dataDxfId="428" totalsRowDxfId="427"/>
    <tableColumn id="2" xr3:uid="{4E09C510-CCD6-704C-B727-C965150E7CBE}" name="Grupė" dataDxfId="426" totalsRowDxfId="425"/>
    <tableColumn id="3" xr3:uid="{9E0F9974-0F63-DD47-BEEF-9D290ACEC9ED}" name="Konkursas" dataDxfId="424" totalsRowDxfId="423"/>
    <tableColumn id="4" xr3:uid="{0D0FD188-82E9-C649-AE92-4876B3BAEF37}" name="Paraiškos reg. Nr." dataDxfId="422" totalsRowDxfId="421"/>
    <tableColumn id="5" xr3:uid="{6E7930CB-2B54-C44F-A9D3-48E8243C0A33}" name="Galutinė įverčių suma" dataDxfId="420" totalsRowDxfId="419"/>
    <tableColumn id="13" xr3:uid="{A7BF9C7E-DC2C-4D29-8FCE-E34C265B8918}" name="Įverčių, padaugintų iš svert. koef., suma" dataDxfId="418" totalsRowDxfId="417"/>
    <tableColumn id="6" xr3:uid="{B92D5C30-3605-4D42-8BA8-F2822D64AD73}" name="Ekspertinė išvada" dataDxfId="416" totalsRowDxfId="415"/>
    <tableColumn id="7" xr3:uid="{5154C28E-3A8F-2243-9390-0B48668F5B77}" name="Vieta pirmumo eilėje (N - nefinansuotini, išdėstomi pagal paraiškos reg. Nr.)" dataDxfId="414" totalsRowDxfId="413"/>
    <tableColumn id="8" xr3:uid="{990EA680-4156-D746-A028-92C18F5163CC}" name="Finansavimas" dataDxfId="412" totalsRowDxfId="411"/>
    <tableColumn id="9" xr3:uid="{3668ABC9-D21D-5448-A17F-9D90749DAEE3}" name="Projekto vadovas" dataDxfId="410" totalsRowDxfId="409"/>
    <tableColumn id="10" xr3:uid="{CEF32BE7-30F6-C241-AB9A-38BCEDC30531}" name="Projekto pavadinimas" dataDxfId="408" totalsRowDxfId="407"/>
    <tableColumn id="11" xr3:uid="{65E8B648-B62C-3740-B929-006BED5D0962}" name="Vykdančioji institucija" totalsRowLabel="Skiriamos lėšos, iš viso:" dataDxfId="406" totalsRowDxfId="405"/>
    <tableColumn id="12" xr3:uid="{A18480F2-F78C-9547-A15A-9051B9D4A5C6}" name="Skiriamos lėšos, iš viso" totalsRowFunction="sum" dataDxfId="404" totalsRowDxfId="403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01C47EF-A575-C248-AE6F-0ECFEA2305E9}" name="Table1412" displayName="Table1412" ref="B9:N16" totalsRowCount="1" headerRowDxfId="167" totalsRowDxfId="164" headerRowBorderDxfId="166" tableBorderDxfId="165" totalsRowBorderDxfId="163">
  <tableColumns count="13">
    <tableColumn id="1" xr3:uid="{C731F3D6-DE65-964F-AC9A-1E256D73D1A5}" name="Eil. Nr." dataDxfId="162" totalsRowDxfId="161"/>
    <tableColumn id="2" xr3:uid="{39F1C910-0584-6744-8423-2D2B1FEC963E}" name="Grupė" dataDxfId="160" totalsRowDxfId="159"/>
    <tableColumn id="3" xr3:uid="{2E3A4632-0D23-8543-BDD8-AFCE51CB09E9}" name="Konkursas" dataDxfId="158" totalsRowDxfId="157"/>
    <tableColumn id="4" xr3:uid="{CD4C839C-1EFD-3A44-93CC-8010B2971A95}" name="Paraiškos reg. Nr." dataDxfId="156" totalsRowDxfId="155"/>
    <tableColumn id="5" xr3:uid="{AAE5D892-6321-F545-A62D-EA2CA44B590C}" name="Galutinė įverčių suma" dataDxfId="154" totalsRowDxfId="153"/>
    <tableColumn id="13" xr3:uid="{2B278D6E-D555-4D0D-BFB2-677B26DCFBDD}" name="Įverčių, padaugintų iš svert. koef., suma" dataDxfId="152" totalsRowDxfId="151"/>
    <tableColumn id="6" xr3:uid="{54322D99-F521-E94C-9A97-4C1D51FC506E}" name="Ekspertinė išvada" dataDxfId="150" totalsRowDxfId="149"/>
    <tableColumn id="7" xr3:uid="{0BBEEBDA-50D1-F64C-87F5-9F9A23FAA0EA}" name="Vieta pirmumo eilėje (N - nefinansuotini, išdėstomi pagal paraiškos reg. Nr.)" dataDxfId="148" totalsRowDxfId="147"/>
    <tableColumn id="8" xr3:uid="{BE2DF43D-106F-0144-9BD7-864E3ECBFB76}" name="Finansavimas" dataDxfId="146" totalsRowDxfId="145"/>
    <tableColumn id="9" xr3:uid="{127B2443-C57B-2F45-A08A-DD2BAE7D75B1}" name="Projekto vadovas" dataDxfId="144" totalsRowDxfId="143"/>
    <tableColumn id="10" xr3:uid="{59E0BE0E-9C7A-F140-A5F5-70EA858DF921}" name="Projekto pavadinimas" dataDxfId="142" totalsRowDxfId="141"/>
    <tableColumn id="11" xr3:uid="{A8954CBF-5CED-4C4E-8FC6-1742C49F3DBC}" name="Vykdančioji institucija" totalsRowLabel="Skiriamos lėšos, iš viso:" dataDxfId="140" totalsRowDxfId="139"/>
    <tableColumn id="12" xr3:uid="{42B046B1-4068-7B44-9290-B2FEB29BD40F}" name="Skiriamos lėšos, iš viso" totalsRowFunction="sum" dataDxfId="138" totalsRowDxfId="137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AAC206D-7DCF-614B-97DE-1D5EF1F80295}" name="Table1413" displayName="Table1413" ref="B9:N26" totalsRowCount="1" headerRowDxfId="136" totalsRowDxfId="133" headerRowBorderDxfId="135" tableBorderDxfId="134" totalsRowBorderDxfId="132">
  <tableColumns count="13">
    <tableColumn id="1" xr3:uid="{20A41C03-C7A3-C044-9AA7-CCDF6857EA5E}" name="Eil. Nr." dataDxfId="131" totalsRowDxfId="130"/>
    <tableColumn id="2" xr3:uid="{4B18BE96-99B0-D641-B9D7-E0E900F670B6}" name="Grupė" dataDxfId="129" totalsRowDxfId="128"/>
    <tableColumn id="3" xr3:uid="{643031CE-195F-BB43-9823-B26FD3EB3E0E}" name="Konkursas" dataDxfId="127" totalsRowDxfId="126"/>
    <tableColumn id="4" xr3:uid="{EF97A141-2C79-F949-9632-18853C40FB03}" name="Paraiškos reg. Nr." dataDxfId="125" totalsRowDxfId="124"/>
    <tableColumn id="5" xr3:uid="{E866F49A-D8ED-C943-A8C5-0AF2616AB666}" name="Galutinė įverčių suma" dataDxfId="123" totalsRowDxfId="122"/>
    <tableColumn id="13" xr3:uid="{A71EF661-85E2-44B6-BA9E-FB7DD7F93BA3}" name="Įverčių, padaugintų iš svert. koef., suma" dataDxfId="121" totalsRowDxfId="120"/>
    <tableColumn id="6" xr3:uid="{9F7AB8D9-33D4-FB42-A603-848F4BEDBD65}" name="Ekspertinė išvada" dataDxfId="119" totalsRowDxfId="118"/>
    <tableColumn id="7" xr3:uid="{910164C4-D92B-354A-9EA6-B52CE7C2B345}" name="Vieta pirmumo eilėje (N - nefinansuotini, išdėstomi pagal paraiškos reg. Nr.)" dataDxfId="117" totalsRowDxfId="116"/>
    <tableColumn id="8" xr3:uid="{EC05199F-280D-494E-A1CD-41E46F1FE32C}" name="Finansavimas" dataDxfId="115" totalsRowDxfId="114"/>
    <tableColumn id="9" xr3:uid="{6CB3FFB1-BCF0-D64C-BA4A-298D0DD2176C}" name="Projekto vadovas" dataDxfId="113" totalsRowDxfId="112"/>
    <tableColumn id="10" xr3:uid="{71FF465A-6E19-B64A-8AEB-640206FAE146}" name="Projekto pavadinimas" dataDxfId="111" totalsRowDxfId="110"/>
    <tableColumn id="11" xr3:uid="{2AE4F28C-3413-B74B-A3E0-2DC6DB19BF55}" name="Vykdančioji institucija" totalsRowLabel="Skiriamos lėšos, iš viso:" dataDxfId="109" totalsRowDxfId="108"/>
    <tableColumn id="12" xr3:uid="{F1E3B989-54E7-B644-9F0C-8E4FD0CF621A}" name="Skiriamos lėšos, iš viso" totalsRowFunction="sum" dataDxfId="107" totalsRowDxfId="106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FD012ACD-AF9B-4245-8979-F5844FE9C435}" name="Table1414" displayName="Table1414" ref="B9:N13" totalsRowCount="1" headerRowDxfId="105" totalsRowDxfId="102" headerRowBorderDxfId="104" tableBorderDxfId="103" totalsRowBorderDxfId="101">
  <tableColumns count="13">
    <tableColumn id="1" xr3:uid="{5154BF0F-BB78-964A-BD20-834B3E0BEDB4}" name="Eil. Nr." dataDxfId="100" totalsRowDxfId="99"/>
    <tableColumn id="2" xr3:uid="{8EBCAADC-0E01-DB40-B285-D751EA7D89E1}" name="Grupė" dataDxfId="98" totalsRowDxfId="97"/>
    <tableColumn id="3" xr3:uid="{8034EE81-85D7-B942-94A6-6B75BD685B40}" name="Konkursas" dataDxfId="96" totalsRowDxfId="95"/>
    <tableColumn id="4" xr3:uid="{0E628127-B165-0E4D-A4CF-DE51C45E0A7D}" name="Paraiškos reg. Nr." dataDxfId="94" totalsRowDxfId="93"/>
    <tableColumn id="5" xr3:uid="{F4111A9F-8690-3649-9A48-B55ACFE877E7}" name="Galutinė įverčių suma" dataDxfId="92" totalsRowDxfId="91"/>
    <tableColumn id="13" xr3:uid="{F6C843EB-7AEA-4C29-865C-46816810C22F}" name="Įverčių, padaugintų iš svert. koef., suma" dataDxfId="90" totalsRowDxfId="89"/>
    <tableColumn id="6" xr3:uid="{582028B7-31A2-C941-BCBE-A12641BB2E3D}" name="Ekspertinė išvada" dataDxfId="88" totalsRowDxfId="87"/>
    <tableColumn id="7" xr3:uid="{39E7CBA4-4A3F-6042-819A-3430FFCB5DC7}" name="Vieta pirmumo eilėje (N - nefinansuotini, išdėstomi pagal paraiškos reg. Nr.)" dataDxfId="86" totalsRowDxfId="85"/>
    <tableColumn id="8" xr3:uid="{62AC9182-A88E-2844-8E50-DDADF2DA4828}" name="Finansavimas" dataDxfId="84" totalsRowDxfId="83"/>
    <tableColumn id="9" xr3:uid="{94AA76E9-F06E-3746-8D0F-843194EEC43E}" name="Projekto vadovas" dataDxfId="82" totalsRowDxfId="81"/>
    <tableColumn id="10" xr3:uid="{706ED162-C7D4-C74B-959A-9B731DBC2AD8}" name="Projekto pavadinimas" dataDxfId="80" totalsRowDxfId="79"/>
    <tableColumn id="11" xr3:uid="{A2A54C67-1FBA-BD4E-80B2-B83553650767}" name="Vykdančioji institucija" totalsRowLabel="Skiriamos lėšos, iš viso:" dataDxfId="78" totalsRowDxfId="77"/>
    <tableColumn id="12" xr3:uid="{B04EBD62-200D-664F-B114-8F7DEC2AD430}" name="Skiriamos lėšos, iš viso" totalsRowFunction="sum" dataDxfId="76" totalsRowDxfId="75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70CC86C1-8F63-5845-A7C7-15B9CDAB02E0}" name="Table141415" displayName="Table141415" ref="B9:N28" totalsRowCount="1" headerRowDxfId="74" totalsRowDxfId="71" headerRowBorderDxfId="73" tableBorderDxfId="72" totalsRowBorderDxfId="70">
  <tableColumns count="13">
    <tableColumn id="1" xr3:uid="{115F3A0C-6799-8740-BEEC-0D86B035D8E4}" name="Eil. Nr." dataDxfId="69" totalsRowDxfId="68"/>
    <tableColumn id="2" xr3:uid="{8C44DC1C-61AD-744F-B94E-209E43B46337}" name="Grupė" dataDxfId="67" totalsRowDxfId="66"/>
    <tableColumn id="3" xr3:uid="{BF983137-E8E5-AC48-A470-0816CCFA3B1E}" name="Konkursas" dataDxfId="65" totalsRowDxfId="64"/>
    <tableColumn id="4" xr3:uid="{1C59EA7E-5AB0-AB47-A60A-2C66E6AA3B22}" name="Paraiškos reg. Nr." dataDxfId="63" totalsRowDxfId="62"/>
    <tableColumn id="5" xr3:uid="{2A4099F0-B1FF-BC4C-BAB2-EBC257EEAD73}" name="Galutinė įverčių suma" dataDxfId="61" totalsRowDxfId="60"/>
    <tableColumn id="13" xr3:uid="{E3AF48B3-6576-400A-B91C-3235D25448EC}" name="Įverčių, padaugintų iš svert. koef., suma" dataDxfId="59" totalsRowDxfId="58"/>
    <tableColumn id="6" xr3:uid="{671AC0B1-CB6C-C944-BC66-115F2692BB36}" name="Ekspertinė išvada" dataDxfId="57" totalsRowDxfId="56"/>
    <tableColumn id="7" xr3:uid="{5C9B3098-E78C-2F42-AB0B-C28B57B0749A}" name="Vieta pirmumo eilėje (N - nefinansuotini, išdėstomi pagal paraiškos reg. Nr.)" dataDxfId="55" totalsRowDxfId="54"/>
    <tableColumn id="8" xr3:uid="{B71DDE25-4853-1249-9571-0EF6B11FCC89}" name="Finansavimas" dataDxfId="53" totalsRowDxfId="52"/>
    <tableColumn id="9" xr3:uid="{25726DE8-6F55-E241-93BC-732A475AA3B8}" name="Projekto vadovas" dataDxfId="51" totalsRowDxfId="50"/>
    <tableColumn id="10" xr3:uid="{7B735683-4030-8E4C-A042-39A52528E71A}" name="Projekto pavadinimas" dataDxfId="49" totalsRowDxfId="48"/>
    <tableColumn id="11" xr3:uid="{3DEBA2A4-88C7-234B-88E7-04EB5DD5FF44}" name="Vykdančioji institucija" totalsRowLabel="Skiriamos lėšos, iš viso:" dataDxfId="47" totalsRowDxfId="46"/>
    <tableColumn id="12" xr3:uid="{0C3F296E-4144-9A49-940A-6FDBE7F97D29}" name="Skiriamos lėšos, iš viso" totalsRowFunction="sum" dataDxfId="45" totalsRowDxfId="44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15C1CA1-7AC5-6849-B790-C7198EC97B19}" name="Table1416" displayName="Table1416" ref="B9:N17" totalsRowCount="1" headerRowDxfId="43" totalsRowDxfId="40" headerRowBorderDxfId="42" tableBorderDxfId="41" totalsRowBorderDxfId="39">
  <tableColumns count="13">
    <tableColumn id="1" xr3:uid="{D4C28C1B-BA23-3E46-A4BA-CCC4ED184ABB}" name="Eil. Nr." dataDxfId="38" totalsRowDxfId="37"/>
    <tableColumn id="2" xr3:uid="{000443CF-FF1D-B74D-A41A-7A44F6427439}" name="Grupė" dataDxfId="36" totalsRowDxfId="35"/>
    <tableColumn id="3" xr3:uid="{CB3562A2-EE76-6543-B8CD-297111F5E48D}" name="Konkursas" dataDxfId="34" totalsRowDxfId="33"/>
    <tableColumn id="4" xr3:uid="{98D51DFA-ECCA-764D-BC34-30AA5564F3DB}" name="Paraiškos reg. Nr." dataDxfId="32" totalsRowDxfId="31"/>
    <tableColumn id="5" xr3:uid="{906410A3-5991-5343-AE00-C9F389C4AB34}" name="Galutinė įverčių suma" dataDxfId="30" totalsRowDxfId="29"/>
    <tableColumn id="13" xr3:uid="{4FD9E5DB-05EA-4AF3-97A1-A203BBE91E98}" name="Įverčių, padaugintų iš svert. koef., suma" dataDxfId="28" totalsRowDxfId="27"/>
    <tableColumn id="6" xr3:uid="{3CFB3578-EE87-3F47-B700-DE41F1344328}" name="Ekspertinė išvada" dataDxfId="26" totalsRowDxfId="25"/>
    <tableColumn id="7" xr3:uid="{8D4E0C14-D15F-F848-BAB8-6A5648B1131F}" name="Vieta pirmumo eilėje (N - nefinansuotini, išdėstomi pagal paraiškos reg. Nr.)" dataDxfId="24" totalsRowDxfId="23"/>
    <tableColumn id="8" xr3:uid="{22CE26F6-D0AE-0D42-9A39-F4C6F129FE28}" name="Finansavimas" dataDxfId="22" totalsRowDxfId="21"/>
    <tableColumn id="9" xr3:uid="{985B94BE-262A-FF44-A01A-EEEC5E0706CB}" name="Projekto vadovas" dataDxfId="20" totalsRowDxfId="19"/>
    <tableColumn id="10" xr3:uid="{B8EFC668-FEAA-3147-93E5-CD19CE83CC7A}" name="Projekto pavadinimas" dataDxfId="18" totalsRowDxfId="17"/>
    <tableColumn id="11" xr3:uid="{0FF52451-7790-A04E-843B-F4D961C1E47A}" name="Vykdančioji institucija" totalsRowLabel="Skiriamos lėšos, iš viso:" dataDxfId="16" totalsRowDxfId="15"/>
    <tableColumn id="12" xr3:uid="{1F5D03D5-C8F7-D64F-BD8B-271539678DDF}" name="Skiriamos lėšos, iš viso" totalsRowFunction="sum" dataDxfId="14" totalsRowDxfId="1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7196C8C-F954-AD4F-8E49-2AC1D443D535}" name="Table13" displayName="Table13" ref="B9:N13" totalsRowCount="1" headerRowDxfId="402" totalsRowDxfId="399" headerRowBorderDxfId="401" tableBorderDxfId="400" totalsRowBorderDxfId="398">
  <tableColumns count="13">
    <tableColumn id="1" xr3:uid="{D5C922F9-A015-1245-8CF3-6D22E97071E8}" name="Eil. Nr." dataDxfId="397" totalsRowDxfId="396"/>
    <tableColumn id="2" xr3:uid="{ED2FE030-C557-8740-AB75-62C1BD4D0583}" name="Grupė" dataDxfId="395" totalsRowDxfId="394"/>
    <tableColumn id="3" xr3:uid="{2D34C066-14D1-B24D-A6A7-F75B9BE0F7B6}" name="Konkursas" dataDxfId="393" totalsRowDxfId="392"/>
    <tableColumn id="4" xr3:uid="{D8A679BB-8431-C041-BED2-471090064A94}" name="Paraiškos reg. Nr." dataDxfId="391" totalsRowDxfId="390"/>
    <tableColumn id="5" xr3:uid="{3B0D8187-40B8-E94B-AD26-9C088C652752}" name="Galutinė įverčių suma" dataDxfId="389" totalsRowDxfId="388"/>
    <tableColumn id="13" xr3:uid="{E0C3FC07-3893-4317-B312-EB956DC8198C}" name="Įverčių, padaugintų iš svert. koef., suma" dataDxfId="387" totalsRowDxfId="386"/>
    <tableColumn id="6" xr3:uid="{BBD69ACE-D599-214E-A784-EB6567A566F6}" name="Ekspertinė išvada" dataDxfId="385" totalsRowDxfId="384"/>
    <tableColumn id="7" xr3:uid="{23671CFF-919E-C14C-8B0F-AA4BB24E5A2D}" name="Vieta pirmumo eilėje (N - nefinansuotini, išdėstomi pagal paraiškos reg. Nr.)" dataDxfId="383" totalsRowDxfId="382"/>
    <tableColumn id="8" xr3:uid="{594B95CB-DDCE-454B-AD42-C28F79926EB2}" name="Finansavimas" dataDxfId="381" totalsRowDxfId="380"/>
    <tableColumn id="9" xr3:uid="{E046DDD7-7A32-2447-8BBE-25915909E0F7}" name="Projekto vadovas" dataDxfId="379" totalsRowDxfId="378"/>
    <tableColumn id="10" xr3:uid="{070C6CCF-C957-504E-8A22-241AC0968BF9}" name="Projekto pavadinimas" dataDxfId="377" totalsRowDxfId="376"/>
    <tableColumn id="11" xr3:uid="{6723D350-C78F-2A41-9FA2-96F254BB54C8}" name="Vykdančioji institucija" totalsRowLabel="Skiriamos lėšos, iš viso:" dataDxfId="375" totalsRowDxfId="374"/>
    <tableColumn id="12" xr3:uid="{7757C526-FDB1-4240-B044-B1429B4713A1}" name="Skiriamos lėšos, iš viso" totalsRowFunction="sum" dataDxfId="373" totalsRowDxfId="37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45877B1-9E91-264D-8729-E5F03120FDD2}" name="Table145" displayName="Table145" ref="B9:N29" totalsRowCount="1" headerRowDxfId="371" totalsRowDxfId="368" headerRowBorderDxfId="370" tableBorderDxfId="369" totalsRowBorderDxfId="367">
  <tableColumns count="13">
    <tableColumn id="1" xr3:uid="{CD0782E9-F220-AF49-AE79-3D3149A09585}" name="Eil. Nr." dataDxfId="366" totalsRowDxfId="365"/>
    <tableColumn id="2" xr3:uid="{6F85F9D0-F0F5-BA40-9709-B29FA3CFAEE6}" name="Grupė" dataDxfId="364" totalsRowDxfId="363"/>
    <tableColumn id="3" xr3:uid="{9F1C801B-31D3-2A43-8C4D-8049A26E8CB9}" name="Konkursas" dataDxfId="362" totalsRowDxfId="361"/>
    <tableColumn id="4" xr3:uid="{7E54E72E-6ED1-884E-9069-59992DDDC884}" name="Paraiškos reg. Nr." dataDxfId="360" totalsRowDxfId="359"/>
    <tableColumn id="5" xr3:uid="{4C925CA8-C833-2F46-BD8F-77560E95787F}" name="Galutinė įverčių suma" dataDxfId="358" totalsRowDxfId="357"/>
    <tableColumn id="13" xr3:uid="{D58B89B4-29C4-47A3-A8A9-D18391801802}" name="Įverčių, padaugintų iš svert. koef., suma" dataDxfId="356" totalsRowDxfId="355"/>
    <tableColumn id="6" xr3:uid="{AA836931-F04C-C24B-B10E-52C379D17523}" name="Ekspertinė išvada" dataDxfId="354" totalsRowDxfId="353"/>
    <tableColumn id="7" xr3:uid="{6D3DEBF3-5A30-A749-AAC2-1F597002E862}" name="Vieta pirmumo eilėje (N - nefinansuotini, išdėstomi pagal paraiškos reg. Nr.)" dataDxfId="352" totalsRowDxfId="351"/>
    <tableColumn id="8" xr3:uid="{F7E5EEF9-9F8D-E94A-B701-0C5F16AB3EE4}" name="Finansavimas" dataDxfId="350" totalsRowDxfId="349"/>
    <tableColumn id="9" xr3:uid="{80C39BB9-09F3-2342-A2F5-A6DC56CB12D6}" name="Projekto vadovas" dataDxfId="348" totalsRowDxfId="347"/>
    <tableColumn id="10" xr3:uid="{BFF1058A-F360-C745-A007-2E9129E9C930}" name="Projekto pavadinimas" dataDxfId="346" totalsRowDxfId="345"/>
    <tableColumn id="11" xr3:uid="{E1031757-C69A-954D-8753-06FA748D0571}" name="Vykdančioji institucija" totalsRowLabel="Skiriamos lėšos, iš viso:" dataDxfId="344" totalsRowDxfId="343"/>
    <tableColumn id="12" xr3:uid="{C8E9E14D-7DAC-C642-AAF0-E40EACFE7E19}" name="Skiriamos lėšos, iš viso" totalsRowFunction="sum" dataDxfId="342" totalsRowDxfId="341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FA65519-8F2D-3043-A563-17DEB269CB1A}" name="Table146" displayName="Table146" ref="B9:N12" totalsRowCount="1" headerRowDxfId="340" totalsRowDxfId="337" headerRowBorderDxfId="339" tableBorderDxfId="338" totalsRowBorderDxfId="336">
  <tableColumns count="13">
    <tableColumn id="1" xr3:uid="{FD0813D6-748D-7541-91A0-BFD47A36C99B}" name="Eil. Nr." dataDxfId="335" totalsRowDxfId="334"/>
    <tableColumn id="2" xr3:uid="{E2CEF6DB-B0C6-CC4A-9931-ADCC8463D7A4}" name="Grupė" dataDxfId="333" totalsRowDxfId="332"/>
    <tableColumn id="3" xr3:uid="{36349FE9-7037-3E45-9233-DDD8EFACB267}" name="Konkursas" dataDxfId="331" totalsRowDxfId="330"/>
    <tableColumn id="4" xr3:uid="{EEC36BCD-EF85-C842-B187-44DD8D0A65CA}" name="Paraiškos reg. Nr." dataDxfId="329" totalsRowDxfId="328"/>
    <tableColumn id="5" xr3:uid="{024288AD-A946-CA4B-887B-903BB89CB051}" name="Galutinė įverčių suma" dataDxfId="327" totalsRowDxfId="326"/>
    <tableColumn id="13" xr3:uid="{F8E664A6-23A7-4312-B674-1A4DB72C2EED}" name="Įverčių, padaugintų iš svert. koef., suma" dataDxfId="325" totalsRowDxfId="324"/>
    <tableColumn id="6" xr3:uid="{F00421E2-7FE1-8243-8E0B-75F175505D60}" name="Ekspertinė išvada" dataDxfId="323" totalsRowDxfId="322"/>
    <tableColumn id="7" xr3:uid="{0352335C-E939-7542-8834-2A171E0ED997}" name="Vieta pirmumo eilėje (N - nefinansuotini, išdėstomi pagal paraiškos reg. Nr.)" dataDxfId="321" totalsRowDxfId="320"/>
    <tableColumn id="8" xr3:uid="{D8FF2C9C-38A2-844D-B549-EF8A0EBFD870}" name="Finansavimas" dataDxfId="319" totalsRowDxfId="318"/>
    <tableColumn id="9" xr3:uid="{9F302DE1-2E59-D44A-BF66-BE0BFF59C45C}" name="Projekto vadovas" dataDxfId="317" totalsRowDxfId="316"/>
    <tableColumn id="10" xr3:uid="{8AE29600-606E-7B4A-B45C-255FE6B45D62}" name="Projekto pavadinimas" dataDxfId="315" totalsRowDxfId="314"/>
    <tableColumn id="11" xr3:uid="{3C1BC4BB-2738-6A45-8759-4452D7F2264D}" name="Vykdančioji institucija" totalsRowLabel="Skiriamos lėšos, iš viso:" dataDxfId="313" totalsRowDxfId="312"/>
    <tableColumn id="12" xr3:uid="{4AD5DDC4-C98F-364E-A57A-59A21A78C17F}" name="Skiriamos lėšos, iš viso" totalsRowFunction="sum" dataDxfId="311" totalsRowDxfId="310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FDECA4C-9662-3842-86B6-D8DECA6F0944}" name="Table147" displayName="Table147" ref="B9:N28" totalsRowCount="1" headerRowDxfId="309" totalsRowDxfId="306" headerRowBorderDxfId="308" tableBorderDxfId="307" totalsRowBorderDxfId="305">
  <tableColumns count="13">
    <tableColumn id="1" xr3:uid="{42724627-A938-514F-BDAB-70A5CACC5E5D}" name="Eil. Nr." dataDxfId="304" totalsRowDxfId="303"/>
    <tableColumn id="2" xr3:uid="{0F811DB3-15FD-484A-BD60-65F003035B96}" name="Grupė" dataDxfId="302" totalsRowDxfId="301"/>
    <tableColumn id="3" xr3:uid="{DEF0398B-D3A2-D94D-9DC8-4876B718BFC4}" name="Konkursas" dataDxfId="300" totalsRowDxfId="299"/>
    <tableColumn id="4" xr3:uid="{1C5AD2E0-CBB0-3F42-8556-447A3ECEEAF5}" name="Paraiškos reg. Nr." dataDxfId="298" totalsRowDxfId="297"/>
    <tableColumn id="5" xr3:uid="{90A16F7F-F600-6848-A2AD-D7A8EFEDB52C}" name="Galutinė įverčių suma" dataDxfId="296" totalsRowDxfId="295"/>
    <tableColumn id="13" xr3:uid="{32152B4F-8ACD-4A38-AF7F-7AC3C8660F2F}" name="Įverčių, padaugintų iš svert. koef., suma" dataDxfId="294" totalsRowDxfId="293"/>
    <tableColumn id="6" xr3:uid="{0BF2BDB3-3CA9-7144-B538-073D748791DE}" name="Ekspertinė išvada" dataDxfId="292" totalsRowDxfId="291"/>
    <tableColumn id="7" xr3:uid="{3B7B57D3-993C-FF4C-88EB-A3956EF8FF52}" name="Vieta pirmumo eilėje (N - nefinansuotini, išdėstomi pagal paraiškos reg. Nr.)" dataDxfId="290" totalsRowDxfId="289"/>
    <tableColumn id="8" xr3:uid="{82B8960F-420B-BD40-94EC-52E482E72D33}" name="Finansavimas" dataDxfId="288" totalsRowDxfId="287"/>
    <tableColumn id="9" xr3:uid="{F8195A54-499F-DB49-AB3A-D879C782507F}" name="Projekto vadovas" dataDxfId="286" totalsRowDxfId="285"/>
    <tableColumn id="10" xr3:uid="{CDBDF911-1799-9A41-AFC9-A35D496F77D2}" name="Projekto pavadinimas" dataDxfId="284" totalsRowDxfId="283"/>
    <tableColumn id="11" xr3:uid="{D495C6A2-574F-664A-8079-311510BC39C0}" name="Vykdančioji institucija" totalsRowLabel="Skiriamos lėšos, iš viso:" dataDxfId="282" totalsRowDxfId="281"/>
    <tableColumn id="12" xr3:uid="{DD3F9C68-ABC6-D64C-A304-03D0A9BB2BF4}" name="Skiriamos lėšos, iš viso" totalsRowFunction="sum" dataDxfId="280" totalsRowDxfId="279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3E99C07-1A5A-7B4E-A365-60AE686B7C4E}" name="Table148" displayName="Table148" ref="B9:N11" totalsRowCount="1" headerRowDxfId="278" totalsRowDxfId="275" headerRowBorderDxfId="277" tableBorderDxfId="276" totalsRowBorderDxfId="274">
  <tableColumns count="13">
    <tableColumn id="1" xr3:uid="{254516AD-9A16-914D-9556-BD5EB5592433}" name="Eil. Nr." dataDxfId="273" totalsRowDxfId="272"/>
    <tableColumn id="2" xr3:uid="{F44FE9C4-453C-A44F-979E-FA74BCE96BD7}" name="Grupė" dataDxfId="271" totalsRowDxfId="270"/>
    <tableColumn id="3" xr3:uid="{88C8ED3C-922E-DB4B-9F0D-A63C5997A55C}" name="Konkursas" dataDxfId="269" totalsRowDxfId="268"/>
    <tableColumn id="4" xr3:uid="{6395695B-9924-3F42-BCDA-06AEB3252053}" name="Paraiškos reg. Nr." dataDxfId="267" totalsRowDxfId="266"/>
    <tableColumn id="5" xr3:uid="{C074C9C8-B038-9441-A735-D4EE438753B1}" name="Galutinė įverčių suma" dataDxfId="265" totalsRowDxfId="264"/>
    <tableColumn id="13" xr3:uid="{EE8489C1-D1EE-45E8-8617-D165F8B0ECEA}" name="Įverčių, padaugintų iš svert. koef., suma" dataDxfId="263" totalsRowDxfId="262"/>
    <tableColumn id="6" xr3:uid="{BBAA0600-15C8-8547-9B51-376DD9945936}" name="Ekspertinė išvada" dataDxfId="261" totalsRowDxfId="260"/>
    <tableColumn id="7" xr3:uid="{1D7A2F9B-D653-244D-A837-02D7E0784A1A}" name="Vieta pirmumo eilėje (N - nefinansuotini, išdėstomi pagal paraiškos reg. Nr.)" dataDxfId="259" totalsRowDxfId="258"/>
    <tableColumn id="8" xr3:uid="{79269AA1-24AE-754E-8A5D-073DE75FAF15}" name="Finansavimas" dataDxfId="257" totalsRowDxfId="256"/>
    <tableColumn id="9" xr3:uid="{6F7C36DD-DF44-FE47-B7A0-126582845FFD}" name="Projekto vadovas" dataDxfId="255" totalsRowDxfId="254"/>
    <tableColumn id="10" xr3:uid="{BBC796CE-8754-D54E-A2FD-6AA52E11C4B6}" name="Projekto pavadinimas" dataDxfId="253" totalsRowDxfId="252"/>
    <tableColumn id="11" xr3:uid="{82357A28-759B-454A-B8F8-5697360961BA}" name="Vykdančioji institucija" totalsRowLabel="Skiriamos lėšos, iš viso:" dataDxfId="251" totalsRowDxfId="250"/>
    <tableColumn id="12" xr3:uid="{4DC751FD-41FD-1147-8692-8661A57BFD69}" name="Skiriamos lėšos, iš viso" totalsRowFunction="sum" dataDxfId="249" totalsRowDxfId="248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C49A5F9-2AA7-4447-AF1F-33A7A5ADEB5F}" name="Table149" displayName="Table149" ref="B9:N32" totalsRowCount="1" headerRowDxfId="247" totalsRowDxfId="244" headerRowBorderDxfId="246" tableBorderDxfId="245" totalsRowBorderDxfId="243">
  <tableColumns count="13">
    <tableColumn id="1" xr3:uid="{EEADC55E-561B-C94D-9E0B-352195B6A67C}" name="Eil. Nr." dataDxfId="242" totalsRowDxfId="12"/>
    <tableColumn id="2" xr3:uid="{01967724-264F-F147-A2A6-708273A060EF}" name="Grupė" dataDxfId="241" totalsRowDxfId="11"/>
    <tableColumn id="3" xr3:uid="{AFAB39D3-E533-3545-876A-8C6A436CA673}" name="Konkursas" dataDxfId="240" totalsRowDxfId="10"/>
    <tableColumn id="4" xr3:uid="{D95536AB-EAA0-264E-ABC9-CA546873C52C}" name="Paraiškos reg. Nr." dataDxfId="239" totalsRowDxfId="9"/>
    <tableColumn id="5" xr3:uid="{CA52EA31-CDB5-0C46-8B94-BEDE19E5C46C}" name="Galutinė įverčių suma" dataDxfId="238" totalsRowDxfId="8"/>
    <tableColumn id="13" xr3:uid="{B29189BA-933E-4B73-8BE7-41F5551715EC}" name="Įverčių, padaugintų iš svert. koef., suma" dataDxfId="237" totalsRowDxfId="7"/>
    <tableColumn id="6" xr3:uid="{FB2D48A7-9414-CE42-9A0E-DE19240A27E5}" name="Ekspertinė išvada" dataDxfId="236" totalsRowDxfId="6"/>
    <tableColumn id="7" xr3:uid="{3A949D49-56EA-FE4B-A0E2-63443C0BD8FE}" name="Vieta pirmumo eilėje (N - nefinansuotini, išdėstomi pagal paraiškos reg. Nr.)" dataDxfId="235" totalsRowDxfId="5"/>
    <tableColumn id="8" xr3:uid="{1A6C9449-7D62-3C4E-8F47-2657D2A93E45}" name="Finansavimas" dataDxfId="234" totalsRowDxfId="4"/>
    <tableColumn id="9" xr3:uid="{B67A12A0-BEA5-DC49-84AD-37D145D8252D}" name="Projekto vadovas" dataDxfId="233" totalsRowDxfId="3"/>
    <tableColumn id="10" xr3:uid="{C29F8ABF-E1A1-774A-88FE-969D8C706432}" name="Projekto pavadinimas" dataDxfId="232" totalsRowDxfId="2"/>
    <tableColumn id="11" xr3:uid="{E7D4CEFA-F1B8-8545-85A7-330F0472EA17}" name="Vykdančioji institucija" totalsRowLabel="Skiriamos lėšos, iš viso:" dataDxfId="231" totalsRowDxfId="1"/>
    <tableColumn id="12" xr3:uid="{DE46459E-40D4-5042-BF22-4E55D612A007}" name="Skiriamos lėšos, iš viso" totalsRowFunction="sum" dataDxfId="230" totalsRowDxfId="0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3053DEF-BE87-0945-AD92-27C46D5C0379}" name="Table1410" displayName="Table1410" ref="B9:N14" totalsRowCount="1" headerRowDxfId="229" totalsRowDxfId="226" headerRowBorderDxfId="228" tableBorderDxfId="227" totalsRowBorderDxfId="225">
  <tableColumns count="13">
    <tableColumn id="1" xr3:uid="{95CB159C-5345-C84B-90CB-876104A9072A}" name="Eil. Nr." dataDxfId="224" totalsRowDxfId="223"/>
    <tableColumn id="2" xr3:uid="{69B8DCDD-EAA1-4545-AF67-B642629001B6}" name="Grupė" dataDxfId="222" totalsRowDxfId="221"/>
    <tableColumn id="3" xr3:uid="{C9446D96-E570-D149-BC28-BDC332D7A8ED}" name="Konkursas" dataDxfId="220" totalsRowDxfId="219"/>
    <tableColumn id="4" xr3:uid="{C926EA0D-5D79-0845-9B13-A965987E6C1C}" name="Paraiškos reg. Nr." dataDxfId="218" totalsRowDxfId="217"/>
    <tableColumn id="5" xr3:uid="{81A0FBDC-C0F6-1344-A360-DE18749EA611}" name="Galutinė įverčių suma" dataDxfId="216" totalsRowDxfId="215"/>
    <tableColumn id="13" xr3:uid="{513E7EDB-E09A-45EE-9039-EC985FF2F345}" name="Įverčių, padaugintų iš svert. koef., suma" dataDxfId="214" totalsRowDxfId="213"/>
    <tableColumn id="6" xr3:uid="{91B0B60D-C423-8E4D-90C2-3E42B90F726F}" name="Ekspertinė išvada" dataDxfId="212" totalsRowDxfId="211"/>
    <tableColumn id="7" xr3:uid="{6C1E2641-3549-E746-BEC8-D9BBFC369A8D}" name="Vieta pirmumo eilėje (N - nefinansuotini, išdėstomi pagal paraiškos reg. Nr.)" dataDxfId="210" totalsRowDxfId="209"/>
    <tableColumn id="8" xr3:uid="{A0D653CB-6A54-C841-9D95-F42392DED2A5}" name="Finansavimas" dataDxfId="208" totalsRowDxfId="207"/>
    <tableColumn id="9" xr3:uid="{30C91FA3-92A5-3149-8969-F07CCEA62205}" name="Projekto vadovas" dataDxfId="206" totalsRowDxfId="205"/>
    <tableColumn id="10" xr3:uid="{BC0405E2-0D96-CC4B-B67A-656CBBC51BDE}" name="Projekto pavadinimas" dataDxfId="204" totalsRowDxfId="203"/>
    <tableColumn id="11" xr3:uid="{C6B480CF-D5BD-7440-8CA3-1A540B711A3C}" name="Vykdančioji institucija" totalsRowLabel="Skiriamos lėšos, iš viso:" dataDxfId="202" totalsRowDxfId="201"/>
    <tableColumn id="12" xr3:uid="{FC4981AB-BB1B-A64A-85E9-BAA5B022E18F}" name="Skiriamos lėšos, iš viso" totalsRowFunction="sum" dataDxfId="200" totalsRowDxfId="199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D8A5807-D154-8142-AF2D-A86F28FA84E9}" name="Table1411" displayName="Table1411" ref="B9:N21" totalsRowCount="1" headerRowDxfId="198" totalsRowDxfId="195" headerRowBorderDxfId="197" tableBorderDxfId="196" totalsRowBorderDxfId="194">
  <tableColumns count="13">
    <tableColumn id="1" xr3:uid="{BEE9D0AD-D535-5348-B168-17C909D77930}" name="Eil. Nr." dataDxfId="193" totalsRowDxfId="192"/>
    <tableColumn id="2" xr3:uid="{7B7C2E55-D632-DF40-82A2-6EA54C616DA6}" name="Grupė" dataDxfId="191" totalsRowDxfId="190"/>
    <tableColumn id="3" xr3:uid="{E68E52F2-5667-A84A-8D41-7A08FFA7D225}" name="Konkursas" dataDxfId="189" totalsRowDxfId="188"/>
    <tableColumn id="4" xr3:uid="{E528C2A7-FBD4-BE4F-80F2-ED77060B9496}" name="Paraiškos reg. Nr." dataDxfId="187" totalsRowDxfId="186"/>
    <tableColumn id="5" xr3:uid="{73AAA42E-15BA-B146-A47A-09BFBDA40AF3}" name="Galutinė įverčių suma" dataDxfId="185" totalsRowDxfId="184"/>
    <tableColumn id="13" xr3:uid="{E1BDEADA-8D0F-4683-9495-5C5D7D84E84B}" name="Įverčių, padaugintų iš svert. koef., suma" dataDxfId="183" totalsRowDxfId="182"/>
    <tableColumn id="6" xr3:uid="{4BF0A400-3455-B847-9DF2-26058598BF5C}" name="Ekspertinė išvada" dataDxfId="181" totalsRowDxfId="180"/>
    <tableColumn id="7" xr3:uid="{7371F672-8A2A-B546-9D20-F6956E2CE5C0}" name="Vieta pirmumo eilėje (N - nefinansuotini, išdėstomi pagal paraiškos reg. Nr.)" dataDxfId="179" totalsRowDxfId="178"/>
    <tableColumn id="8" xr3:uid="{6AD6938B-3FFA-C042-8E92-EC9733FF3818}" name="Finansavimas" dataDxfId="177" totalsRowDxfId="176"/>
    <tableColumn id="9" xr3:uid="{B42FA134-AD01-D347-B14A-A27E6F50A220}" name="Projekto vadovas" dataDxfId="175" totalsRowDxfId="174"/>
    <tableColumn id="10" xr3:uid="{FC9B1481-E09D-C948-9933-A95023C7CE03}" name="Projekto pavadinimas" dataDxfId="173" totalsRowDxfId="172"/>
    <tableColumn id="11" xr3:uid="{04A5169A-596E-FA44-B388-6CA8EEBC27F7}" name="Vykdančioji institucija" totalsRowLabel="Skiriamos lėšos, iš viso:" dataDxfId="171" totalsRowDxfId="170"/>
    <tableColumn id="12" xr3:uid="{4DB2AB60-32BD-6C44-B28E-044F35E84F32}" name="Skiriamos lėšos, iš viso" totalsRowFunction="sum" dataDxfId="169" totalsRowDxfId="168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BBBC2-0E68-DC4D-A2DE-B66871E0B762}">
  <dimension ref="B6:I38"/>
  <sheetViews>
    <sheetView showGridLines="0" tabSelected="1" topLeftCell="A3" zoomScale="90" zoomScaleNormal="90" workbookViewId="0">
      <selection activeCell="H17" sqref="H17"/>
    </sheetView>
  </sheetViews>
  <sheetFormatPr defaultColWidth="11.19921875" defaultRowHeight="15.6" x14ac:dyDescent="0.3"/>
  <cols>
    <col min="1" max="1" width="4.19921875" customWidth="1"/>
    <col min="2" max="2" width="11.296875" customWidth="1"/>
    <col min="3" max="8" width="16.296875" customWidth="1"/>
    <col min="9" max="9" width="16.5" customWidth="1"/>
  </cols>
  <sheetData>
    <row r="6" spans="2:9" ht="18" x14ac:dyDescent="0.3">
      <c r="B6" s="3" t="s">
        <v>0</v>
      </c>
      <c r="C6" s="4"/>
      <c r="D6" s="4"/>
      <c r="E6" s="4"/>
      <c r="F6" s="4"/>
      <c r="G6" s="4"/>
      <c r="H6" s="4"/>
      <c r="I6" s="4"/>
    </row>
    <row r="7" spans="2:9" x14ac:dyDescent="0.3">
      <c r="B7" s="1" t="s">
        <v>22</v>
      </c>
    </row>
    <row r="8" spans="2:9" x14ac:dyDescent="0.3">
      <c r="B8" s="2" t="s">
        <v>23</v>
      </c>
    </row>
    <row r="10" spans="2:9" x14ac:dyDescent="0.3">
      <c r="B10" s="40" t="s">
        <v>25</v>
      </c>
      <c r="C10" s="40"/>
      <c r="D10" s="40"/>
      <c r="E10" s="24"/>
      <c r="F10" s="24"/>
      <c r="G10" s="24"/>
      <c r="H10" s="24"/>
      <c r="I10" s="24"/>
    </row>
    <row r="11" spans="2:9" x14ac:dyDescent="0.3">
      <c r="B11" s="44" t="s">
        <v>36</v>
      </c>
      <c r="C11" s="60" t="s">
        <v>50</v>
      </c>
      <c r="D11" s="61"/>
      <c r="E11" s="24"/>
      <c r="F11" s="24"/>
      <c r="G11" s="24"/>
      <c r="H11" s="24"/>
      <c r="I11" s="24"/>
    </row>
    <row r="12" spans="2:9" x14ac:dyDescent="0.3">
      <c r="B12" s="44" t="s">
        <v>37</v>
      </c>
      <c r="C12" s="60" t="s">
        <v>51</v>
      </c>
      <c r="D12" s="61"/>
      <c r="E12" s="24"/>
      <c r="F12" s="24"/>
      <c r="G12" s="24"/>
      <c r="H12" s="24"/>
      <c r="I12" s="24"/>
    </row>
    <row r="13" spans="2:9" x14ac:dyDescent="0.3">
      <c r="B13" s="44" t="s">
        <v>38</v>
      </c>
      <c r="C13" s="60" t="s">
        <v>52</v>
      </c>
      <c r="D13" s="61"/>
      <c r="E13" s="24"/>
      <c r="F13" s="24"/>
      <c r="G13" s="24"/>
      <c r="H13" s="24"/>
      <c r="I13" s="24"/>
    </row>
    <row r="14" spans="2:9" x14ac:dyDescent="0.3">
      <c r="B14" s="44" t="s">
        <v>39</v>
      </c>
      <c r="C14" s="60" t="s">
        <v>53</v>
      </c>
      <c r="D14" s="61"/>
      <c r="E14" s="24"/>
      <c r="F14" s="24"/>
      <c r="G14" s="24"/>
      <c r="H14" s="24"/>
      <c r="I14" s="24"/>
    </row>
    <row r="15" spans="2:9" x14ac:dyDescent="0.3">
      <c r="B15" s="44" t="s">
        <v>40</v>
      </c>
      <c r="C15" s="60" t="s">
        <v>54</v>
      </c>
      <c r="D15" s="61"/>
      <c r="E15" s="24"/>
      <c r="F15" s="24"/>
      <c r="G15" s="24"/>
      <c r="H15" s="24"/>
      <c r="I15" s="24"/>
    </row>
    <row r="16" spans="2:9" x14ac:dyDescent="0.3">
      <c r="B16" s="44" t="s">
        <v>41</v>
      </c>
      <c r="C16" s="60" t="s">
        <v>55</v>
      </c>
      <c r="D16" s="61"/>
      <c r="E16" s="24"/>
      <c r="F16" s="24"/>
      <c r="G16" s="24"/>
      <c r="H16" s="24"/>
      <c r="I16" s="24"/>
    </row>
    <row r="17" spans="2:9" x14ac:dyDescent="0.3">
      <c r="B17" s="44" t="s">
        <v>42</v>
      </c>
      <c r="C17" s="60" t="s">
        <v>56</v>
      </c>
      <c r="D17" s="61"/>
      <c r="E17" s="24"/>
      <c r="F17" s="24"/>
      <c r="G17" s="24"/>
      <c r="H17" s="24"/>
      <c r="I17" s="24"/>
    </row>
    <row r="18" spans="2:9" x14ac:dyDescent="0.3">
      <c r="B18" s="44" t="s">
        <v>43</v>
      </c>
      <c r="C18" s="60" t="s">
        <v>57</v>
      </c>
      <c r="D18" s="61"/>
      <c r="E18" s="24"/>
      <c r="F18" s="24"/>
      <c r="G18" s="24"/>
      <c r="H18" s="24"/>
      <c r="I18" s="24"/>
    </row>
    <row r="19" spans="2:9" x14ac:dyDescent="0.3">
      <c r="B19" s="44" t="s">
        <v>44</v>
      </c>
      <c r="C19" s="60" t="s">
        <v>58</v>
      </c>
      <c r="D19" s="61"/>
      <c r="E19" s="24"/>
      <c r="F19" s="24"/>
      <c r="G19" s="24"/>
      <c r="H19" s="24"/>
      <c r="I19" s="24"/>
    </row>
    <row r="20" spans="2:9" x14ac:dyDescent="0.3">
      <c r="B20" s="44" t="s">
        <v>45</v>
      </c>
      <c r="C20" s="60" t="s">
        <v>59</v>
      </c>
      <c r="D20" s="61"/>
      <c r="E20" s="24"/>
      <c r="F20" s="24"/>
      <c r="G20" s="24"/>
      <c r="H20" s="24"/>
      <c r="I20" s="24"/>
    </row>
    <row r="21" spans="2:9" x14ac:dyDescent="0.3">
      <c r="B21" s="44" t="s">
        <v>46</v>
      </c>
      <c r="C21" s="60" t="s">
        <v>60</v>
      </c>
      <c r="D21" s="61"/>
      <c r="E21" s="24"/>
      <c r="F21" s="24"/>
      <c r="G21" s="24"/>
      <c r="H21" s="24"/>
      <c r="I21" s="24"/>
    </row>
    <row r="22" spans="2:9" x14ac:dyDescent="0.3">
      <c r="B22" s="44" t="s">
        <v>47</v>
      </c>
      <c r="C22" s="60" t="s">
        <v>61</v>
      </c>
      <c r="D22" s="61"/>
      <c r="E22" s="24"/>
      <c r="F22" s="24"/>
      <c r="G22" s="24"/>
      <c r="H22" s="24"/>
      <c r="I22" s="24"/>
    </row>
    <row r="23" spans="2:9" x14ac:dyDescent="0.3">
      <c r="B23" s="44" t="s">
        <v>48</v>
      </c>
      <c r="C23" s="60" t="s">
        <v>62</v>
      </c>
      <c r="D23" s="61"/>
      <c r="E23" s="24"/>
      <c r="F23" s="24"/>
      <c r="G23" s="24"/>
      <c r="H23" s="24"/>
      <c r="I23" s="24"/>
    </row>
    <row r="24" spans="2:9" x14ac:dyDescent="0.3">
      <c r="B24" s="44" t="s">
        <v>49</v>
      </c>
      <c r="C24" s="60" t="s">
        <v>63</v>
      </c>
      <c r="D24" s="61"/>
      <c r="E24" s="24"/>
      <c r="F24" s="24"/>
      <c r="G24" s="24"/>
      <c r="H24" s="24"/>
      <c r="I24" s="24"/>
    </row>
    <row r="25" spans="2:9" x14ac:dyDescent="0.3">
      <c r="B25" s="36"/>
      <c r="C25" s="37"/>
      <c r="D25" s="38"/>
      <c r="E25" s="24"/>
      <c r="F25" s="24"/>
      <c r="G25" s="24"/>
      <c r="H25" s="24"/>
      <c r="I25" s="24"/>
    </row>
    <row r="26" spans="2:9" ht="18" x14ac:dyDescent="0.35">
      <c r="B26" s="39" t="s">
        <v>33</v>
      </c>
      <c r="C26" s="26"/>
      <c r="D26" s="26"/>
      <c r="E26" s="24"/>
      <c r="F26" s="24"/>
      <c r="G26" s="24"/>
      <c r="H26" s="24"/>
      <c r="I26" s="24"/>
    </row>
    <row r="27" spans="2:9" ht="9" customHeight="1" x14ac:dyDescent="0.3">
      <c r="B27" s="25"/>
      <c r="C27" s="26"/>
      <c r="D27" s="26"/>
      <c r="E27" s="24"/>
      <c r="F27" s="24"/>
      <c r="G27" s="24"/>
      <c r="H27" s="24"/>
      <c r="I27" s="24"/>
    </row>
    <row r="28" spans="2:9" ht="40.049999999999997" customHeight="1" x14ac:dyDescent="0.3">
      <c r="B28" s="34"/>
      <c r="C28" s="35" t="s">
        <v>26</v>
      </c>
      <c r="D28" s="35" t="s">
        <v>27</v>
      </c>
      <c r="E28" s="35" t="s">
        <v>28</v>
      </c>
      <c r="F28" s="35" t="s">
        <v>29</v>
      </c>
      <c r="G28" s="35" t="s">
        <v>30</v>
      </c>
      <c r="H28" s="35" t="s">
        <v>31</v>
      </c>
      <c r="I28" s="35" t="s">
        <v>32</v>
      </c>
    </row>
    <row r="29" spans="2:9" x14ac:dyDescent="0.3">
      <c r="B29" s="27" t="s">
        <v>64</v>
      </c>
      <c r="C29" s="28">
        <v>130</v>
      </c>
      <c r="D29" s="28">
        <v>121</v>
      </c>
      <c r="E29" s="28">
        <v>92</v>
      </c>
      <c r="F29" s="28">
        <v>23</v>
      </c>
      <c r="G29" s="46">
        <v>0.19009999999999999</v>
      </c>
      <c r="H29" s="33">
        <v>4204827</v>
      </c>
      <c r="I29" s="28">
        <v>0</v>
      </c>
    </row>
    <row r="30" spans="2:9" x14ac:dyDescent="0.3">
      <c r="B30" s="27" t="s">
        <v>65</v>
      </c>
      <c r="C30" s="28">
        <v>28</v>
      </c>
      <c r="D30" s="28">
        <v>26</v>
      </c>
      <c r="E30" s="28">
        <v>21</v>
      </c>
      <c r="F30" s="28">
        <v>6</v>
      </c>
      <c r="G30" s="46">
        <v>0.23080000000000001</v>
      </c>
      <c r="H30" s="29">
        <v>1191524</v>
      </c>
      <c r="I30" s="28">
        <v>4</v>
      </c>
    </row>
    <row r="31" spans="2:9" x14ac:dyDescent="0.3">
      <c r="B31" s="30" t="s">
        <v>34</v>
      </c>
      <c r="C31" s="31">
        <f>SUM(C29:C30)</f>
        <v>158</v>
      </c>
      <c r="D31" s="31">
        <f>SUM(D29:D30)</f>
        <v>147</v>
      </c>
      <c r="E31" s="31">
        <f>SUM(E29:E30)</f>
        <v>113</v>
      </c>
      <c r="F31" s="31">
        <f>SUM(F29:F30)</f>
        <v>29</v>
      </c>
      <c r="G31" s="45">
        <v>0.1973</v>
      </c>
      <c r="H31" s="32">
        <f>SUM(H29:H30)</f>
        <v>5396351</v>
      </c>
      <c r="I31" s="31">
        <f>SUM(I29:I30)</f>
        <v>4</v>
      </c>
    </row>
    <row r="34" spans="3:3" x14ac:dyDescent="0.3">
      <c r="C34" s="59"/>
    </row>
    <row r="35" spans="3:3" x14ac:dyDescent="0.3">
      <c r="C35" s="59"/>
    </row>
    <row r="36" spans="3:3" x14ac:dyDescent="0.3">
      <c r="C36" s="59"/>
    </row>
    <row r="37" spans="3:3" x14ac:dyDescent="0.3">
      <c r="C37" s="59"/>
    </row>
    <row r="38" spans="3:3" x14ac:dyDescent="0.3">
      <c r="C38" s="59"/>
    </row>
  </sheetData>
  <mergeCells count="14">
    <mergeCell ref="C23:D23"/>
    <mergeCell ref="C24:D24"/>
    <mergeCell ref="C22:D22"/>
    <mergeCell ref="C21:D21"/>
    <mergeCell ref="C17:D17"/>
    <mergeCell ref="C18:D18"/>
    <mergeCell ref="C19:D19"/>
    <mergeCell ref="C20:D20"/>
    <mergeCell ref="C16:D16"/>
    <mergeCell ref="C11:D11"/>
    <mergeCell ref="C12:D12"/>
    <mergeCell ref="C13:D13"/>
    <mergeCell ref="C14:D14"/>
    <mergeCell ref="C15:D15"/>
  </mergeCells>
  <phoneticPr fontId="16" type="noConversion"/>
  <pageMargins left="0.7" right="0.7" top="0.75" bottom="0.75" header="0.3" footer="0.3"/>
  <pageSetup paperSize="9" orientation="portrait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8E0ED-4E82-0145-8AC8-40D0F124F96F}">
  <dimension ref="B5:N21"/>
  <sheetViews>
    <sheetView showGridLines="0" zoomScale="90" zoomScaleNormal="90" workbookViewId="0">
      <selection activeCell="O10" sqref="O10:O11"/>
    </sheetView>
  </sheetViews>
  <sheetFormatPr defaultColWidth="11.19921875" defaultRowHeight="15.6" x14ac:dyDescent="0.3"/>
  <cols>
    <col min="1" max="1" width="1.8984375" customWidth="1"/>
    <col min="2" max="2" width="4.296875" customWidth="1"/>
    <col min="3" max="3" width="6.09765625" style="22" customWidth="1"/>
    <col min="4" max="4" width="9.69921875" style="18" customWidth="1"/>
    <col min="5" max="5" width="13.796875" customWidth="1"/>
    <col min="6" max="6" width="8.296875" customWidth="1"/>
    <col min="7" max="7" width="10.796875" customWidth="1"/>
    <col min="8" max="8" width="15.3984375" customWidth="1"/>
    <col min="9" max="9" width="17.796875" customWidth="1"/>
    <col min="10" max="10" width="16.796875" customWidth="1"/>
    <col min="11" max="11" width="16.59765625" customWidth="1"/>
    <col min="12" max="12" width="43.19921875" customWidth="1"/>
    <col min="13" max="13" width="29.5" customWidth="1"/>
    <col min="14" max="14" width="10.8984375" customWidth="1"/>
  </cols>
  <sheetData>
    <row r="5" spans="2:14" ht="18" x14ac:dyDescent="0.3">
      <c r="B5" s="3" t="s">
        <v>301</v>
      </c>
      <c r="C5" s="21"/>
      <c r="D5" s="17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4" x14ac:dyDescent="0.3">
      <c r="B6" s="1" t="s">
        <v>22</v>
      </c>
    </row>
    <row r="7" spans="2:14" x14ac:dyDescent="0.3">
      <c r="B7" s="2" t="s">
        <v>23</v>
      </c>
    </row>
    <row r="8" spans="2:14" ht="7.8" customHeight="1" x14ac:dyDescent="0.3"/>
    <row r="9" spans="2:14" ht="60" customHeight="1" x14ac:dyDescent="0.3">
      <c r="B9" s="10" t="s">
        <v>18</v>
      </c>
      <c r="C9" s="11" t="s">
        <v>1</v>
      </c>
      <c r="D9" s="11" t="s">
        <v>35</v>
      </c>
      <c r="E9" s="11" t="s">
        <v>2</v>
      </c>
      <c r="F9" s="11" t="s">
        <v>3</v>
      </c>
      <c r="G9" s="11" t="s">
        <v>85</v>
      </c>
      <c r="H9" s="11" t="s">
        <v>4</v>
      </c>
      <c r="I9" s="11" t="s">
        <v>307</v>
      </c>
      <c r="J9" s="11" t="s">
        <v>5</v>
      </c>
      <c r="K9" s="11" t="s">
        <v>6</v>
      </c>
      <c r="L9" s="11" t="s">
        <v>7</v>
      </c>
      <c r="M9" s="12" t="s">
        <v>8</v>
      </c>
      <c r="N9" s="12" t="s">
        <v>9</v>
      </c>
    </row>
    <row r="10" spans="2:14" x14ac:dyDescent="0.3">
      <c r="B10" s="8">
        <v>1</v>
      </c>
      <c r="C10" s="19" t="s">
        <v>199</v>
      </c>
      <c r="D10" s="5" t="s">
        <v>84</v>
      </c>
      <c r="E10" s="6" t="s">
        <v>200</v>
      </c>
      <c r="F10" s="47">
        <v>39</v>
      </c>
      <c r="G10" s="49">
        <v>55.4</v>
      </c>
      <c r="H10" s="5" t="s">
        <v>10</v>
      </c>
      <c r="I10" s="5">
        <v>1</v>
      </c>
      <c r="J10" s="5" t="s">
        <v>11</v>
      </c>
      <c r="K10" s="7" t="s">
        <v>211</v>
      </c>
      <c r="L10" s="7" t="s">
        <v>213</v>
      </c>
      <c r="M10" s="7" t="s">
        <v>12</v>
      </c>
      <c r="N10" s="9">
        <v>194106</v>
      </c>
    </row>
    <row r="11" spans="2:14" x14ac:dyDescent="0.3">
      <c r="B11" s="8">
        <v>2</v>
      </c>
      <c r="C11" s="19" t="s">
        <v>199</v>
      </c>
      <c r="D11" s="5" t="s">
        <v>84</v>
      </c>
      <c r="E11" s="6" t="s">
        <v>201</v>
      </c>
      <c r="F11" s="47">
        <v>38.5</v>
      </c>
      <c r="G11" s="49">
        <v>55.25</v>
      </c>
      <c r="H11" s="5" t="s">
        <v>10</v>
      </c>
      <c r="I11" s="5">
        <v>2</v>
      </c>
      <c r="J11" s="5" t="s">
        <v>11</v>
      </c>
      <c r="K11" s="7" t="s">
        <v>212</v>
      </c>
      <c r="L11" s="7" t="s">
        <v>214</v>
      </c>
      <c r="M11" s="7" t="s">
        <v>19</v>
      </c>
      <c r="N11" s="9">
        <v>159864</v>
      </c>
    </row>
    <row r="12" spans="2:14" x14ac:dyDescent="0.3">
      <c r="B12" s="8">
        <v>3</v>
      </c>
      <c r="C12" s="19" t="s">
        <v>199</v>
      </c>
      <c r="D12" s="5" t="s">
        <v>84</v>
      </c>
      <c r="E12" s="6" t="s">
        <v>202</v>
      </c>
      <c r="F12" s="47">
        <v>34.5</v>
      </c>
      <c r="G12" s="49">
        <v>48.85</v>
      </c>
      <c r="H12" s="5" t="s">
        <v>10</v>
      </c>
      <c r="I12" s="5">
        <v>3</v>
      </c>
      <c r="J12" s="5" t="s">
        <v>13</v>
      </c>
      <c r="K12" s="41" t="s">
        <v>24</v>
      </c>
      <c r="L12" s="41" t="s">
        <v>24</v>
      </c>
      <c r="M12" s="7" t="s">
        <v>19</v>
      </c>
      <c r="N12" s="42" t="s">
        <v>24</v>
      </c>
    </row>
    <row r="13" spans="2:14" x14ac:dyDescent="0.3">
      <c r="B13" s="8">
        <v>4</v>
      </c>
      <c r="C13" s="19" t="s">
        <v>199</v>
      </c>
      <c r="D13" s="5" t="s">
        <v>84</v>
      </c>
      <c r="E13" s="6" t="s">
        <v>203</v>
      </c>
      <c r="F13" s="47">
        <v>34</v>
      </c>
      <c r="G13" s="49">
        <v>48.1</v>
      </c>
      <c r="H13" s="5" t="s">
        <v>10</v>
      </c>
      <c r="I13" s="5">
        <v>4</v>
      </c>
      <c r="J13" s="5" t="s">
        <v>13</v>
      </c>
      <c r="K13" s="41" t="s">
        <v>24</v>
      </c>
      <c r="L13" s="41" t="s">
        <v>24</v>
      </c>
      <c r="M13" s="7" t="s">
        <v>12</v>
      </c>
      <c r="N13" s="42" t="s">
        <v>24</v>
      </c>
    </row>
    <row r="14" spans="2:14" x14ac:dyDescent="0.3">
      <c r="B14" s="8">
        <v>5</v>
      </c>
      <c r="C14" s="19" t="s">
        <v>199</v>
      </c>
      <c r="D14" s="5" t="s">
        <v>84</v>
      </c>
      <c r="E14" s="6" t="s">
        <v>204</v>
      </c>
      <c r="F14" s="48">
        <v>33.5</v>
      </c>
      <c r="G14" s="50">
        <v>47.5</v>
      </c>
      <c r="H14" s="5" t="s">
        <v>10</v>
      </c>
      <c r="I14" s="5">
        <v>5</v>
      </c>
      <c r="J14" s="5" t="s">
        <v>13</v>
      </c>
      <c r="K14" s="41" t="s">
        <v>24</v>
      </c>
      <c r="L14" s="41" t="s">
        <v>24</v>
      </c>
      <c r="M14" s="7" t="s">
        <v>155</v>
      </c>
      <c r="N14" s="42" t="s">
        <v>24</v>
      </c>
    </row>
    <row r="15" spans="2:14" x14ac:dyDescent="0.3">
      <c r="B15" s="8">
        <v>6</v>
      </c>
      <c r="C15" s="19" t="s">
        <v>199</v>
      </c>
      <c r="D15" s="5" t="s">
        <v>84</v>
      </c>
      <c r="E15" s="6" t="s">
        <v>205</v>
      </c>
      <c r="F15" s="48">
        <v>32.5</v>
      </c>
      <c r="G15" s="50">
        <v>46.25</v>
      </c>
      <c r="H15" s="5" t="s">
        <v>10</v>
      </c>
      <c r="I15" s="5">
        <v>6</v>
      </c>
      <c r="J15" s="5" t="s">
        <v>13</v>
      </c>
      <c r="K15" s="41" t="s">
        <v>24</v>
      </c>
      <c r="L15" s="41" t="s">
        <v>24</v>
      </c>
      <c r="M15" s="7" t="s">
        <v>19</v>
      </c>
      <c r="N15" s="42" t="s">
        <v>24</v>
      </c>
    </row>
    <row r="16" spans="2:14" x14ac:dyDescent="0.3">
      <c r="B16" s="8">
        <v>7</v>
      </c>
      <c r="C16" s="19" t="s">
        <v>199</v>
      </c>
      <c r="D16" s="5" t="s">
        <v>84</v>
      </c>
      <c r="E16" s="6" t="s">
        <v>206</v>
      </c>
      <c r="F16" s="48">
        <v>32</v>
      </c>
      <c r="G16" s="50">
        <v>45.6</v>
      </c>
      <c r="H16" s="5" t="s">
        <v>10</v>
      </c>
      <c r="I16" s="5">
        <v>7</v>
      </c>
      <c r="J16" s="5" t="s">
        <v>13</v>
      </c>
      <c r="K16" s="41" t="s">
        <v>24</v>
      </c>
      <c r="L16" s="41" t="s">
        <v>24</v>
      </c>
      <c r="M16" s="7" t="s">
        <v>19</v>
      </c>
      <c r="N16" s="42" t="s">
        <v>24</v>
      </c>
    </row>
    <row r="17" spans="2:14" x14ac:dyDescent="0.3">
      <c r="B17" s="8">
        <v>8</v>
      </c>
      <c r="C17" s="19" t="s">
        <v>199</v>
      </c>
      <c r="D17" s="5" t="s">
        <v>84</v>
      </c>
      <c r="E17" s="6" t="s">
        <v>207</v>
      </c>
      <c r="F17" s="48">
        <v>32</v>
      </c>
      <c r="G17" s="50">
        <v>45.5</v>
      </c>
      <c r="H17" s="5" t="s">
        <v>10</v>
      </c>
      <c r="I17" s="5">
        <v>8</v>
      </c>
      <c r="J17" s="5" t="s">
        <v>13</v>
      </c>
      <c r="K17" s="41" t="s">
        <v>24</v>
      </c>
      <c r="L17" s="41" t="s">
        <v>24</v>
      </c>
      <c r="M17" s="7" t="s">
        <v>19</v>
      </c>
      <c r="N17" s="42" t="s">
        <v>24</v>
      </c>
    </row>
    <row r="18" spans="2:14" x14ac:dyDescent="0.3">
      <c r="B18" s="8">
        <v>9</v>
      </c>
      <c r="C18" s="19" t="s">
        <v>199</v>
      </c>
      <c r="D18" s="5" t="s">
        <v>84</v>
      </c>
      <c r="E18" s="6" t="s">
        <v>208</v>
      </c>
      <c r="F18" s="48">
        <v>26</v>
      </c>
      <c r="G18" s="50">
        <v>36.799999999999997</v>
      </c>
      <c r="H18" s="5" t="s">
        <v>15</v>
      </c>
      <c r="I18" s="5" t="s">
        <v>16</v>
      </c>
      <c r="J18" s="5" t="s">
        <v>13</v>
      </c>
      <c r="K18" s="41" t="s">
        <v>24</v>
      </c>
      <c r="L18" s="41" t="s">
        <v>24</v>
      </c>
      <c r="M18" s="7" t="s">
        <v>19</v>
      </c>
      <c r="N18" s="42" t="s">
        <v>24</v>
      </c>
    </row>
    <row r="19" spans="2:14" x14ac:dyDescent="0.3">
      <c r="B19" s="8">
        <v>10</v>
      </c>
      <c r="C19" s="19" t="s">
        <v>199</v>
      </c>
      <c r="D19" s="5" t="s">
        <v>84</v>
      </c>
      <c r="E19" s="6" t="s">
        <v>209</v>
      </c>
      <c r="F19" s="48">
        <v>32.5</v>
      </c>
      <c r="G19" s="50">
        <v>45.6</v>
      </c>
      <c r="H19" s="5" t="s">
        <v>15</v>
      </c>
      <c r="I19" s="5" t="s">
        <v>16</v>
      </c>
      <c r="J19" s="5" t="s">
        <v>13</v>
      </c>
      <c r="K19" s="41" t="s">
        <v>24</v>
      </c>
      <c r="L19" s="41" t="s">
        <v>24</v>
      </c>
      <c r="M19" s="7" t="s">
        <v>155</v>
      </c>
      <c r="N19" s="42" t="s">
        <v>24</v>
      </c>
    </row>
    <row r="20" spans="2:14" x14ac:dyDescent="0.3">
      <c r="B20" s="8">
        <v>11</v>
      </c>
      <c r="C20" s="19" t="s">
        <v>199</v>
      </c>
      <c r="D20" s="5" t="s">
        <v>84</v>
      </c>
      <c r="E20" s="6" t="s">
        <v>210</v>
      </c>
      <c r="F20" s="48">
        <v>27.5</v>
      </c>
      <c r="G20" s="50">
        <v>39.200000000000003</v>
      </c>
      <c r="H20" s="5" t="s">
        <v>15</v>
      </c>
      <c r="I20" s="5" t="s">
        <v>16</v>
      </c>
      <c r="J20" s="5" t="s">
        <v>13</v>
      </c>
      <c r="K20" s="41" t="s">
        <v>24</v>
      </c>
      <c r="L20" s="41" t="s">
        <v>24</v>
      </c>
      <c r="M20" s="7" t="s">
        <v>155</v>
      </c>
      <c r="N20" s="42" t="s">
        <v>24</v>
      </c>
    </row>
    <row r="21" spans="2:14" x14ac:dyDescent="0.3">
      <c r="B21" s="13"/>
      <c r="C21" s="23"/>
      <c r="D21" s="20"/>
      <c r="E21" s="14"/>
      <c r="F21" s="14"/>
      <c r="G21" s="14"/>
      <c r="H21" s="14"/>
      <c r="I21" s="14"/>
      <c r="J21" s="14"/>
      <c r="K21" s="14"/>
      <c r="L21" s="14"/>
      <c r="M21" s="15" t="s">
        <v>17</v>
      </c>
      <c r="N21" s="16">
        <f>SUBTOTAL(109,Table1411[Skiriamos lėšos, iš viso])</f>
        <v>353970</v>
      </c>
    </row>
  </sheetData>
  <pageMargins left="0.7" right="0.7" top="0.75" bottom="0.75" header="0.3" footer="0.3"/>
  <pageSetup paperSize="9" orientation="portrait" horizontalDpi="0" verticalDpi="0"/>
  <drawing r:id="rId1"/>
  <legacy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D15EB-F6ED-E147-8F81-2042B8B559A9}">
  <dimension ref="B5:N16"/>
  <sheetViews>
    <sheetView showGridLines="0" zoomScale="90" zoomScaleNormal="90" workbookViewId="0">
      <selection activeCell="N16" sqref="N16"/>
    </sheetView>
  </sheetViews>
  <sheetFormatPr defaultColWidth="11.19921875" defaultRowHeight="15.6" x14ac:dyDescent="0.3"/>
  <cols>
    <col min="1" max="1" width="1.8984375" customWidth="1"/>
    <col min="2" max="2" width="4.8984375" customWidth="1"/>
    <col min="3" max="3" width="6.59765625" style="22" customWidth="1"/>
    <col min="4" max="4" width="9.3984375" style="18" customWidth="1"/>
    <col min="5" max="5" width="13.296875" customWidth="1"/>
    <col min="6" max="6" width="8" customWidth="1"/>
    <col min="7" max="7" width="10.296875" customWidth="1"/>
    <col min="8" max="8" width="16.19921875" customWidth="1"/>
    <col min="9" max="9" width="17.796875" customWidth="1"/>
    <col min="10" max="10" width="15.8984375" customWidth="1"/>
    <col min="11" max="11" width="17" customWidth="1"/>
    <col min="12" max="12" width="45" customWidth="1"/>
    <col min="13" max="13" width="27.796875" customWidth="1"/>
    <col min="14" max="14" width="11.09765625" customWidth="1"/>
  </cols>
  <sheetData>
    <row r="5" spans="2:14" ht="18" x14ac:dyDescent="0.3">
      <c r="B5" s="3" t="s">
        <v>302</v>
      </c>
      <c r="C5" s="21"/>
      <c r="D5" s="17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4" x14ac:dyDescent="0.3">
      <c r="B6" s="1" t="s">
        <v>22</v>
      </c>
    </row>
    <row r="7" spans="2:14" x14ac:dyDescent="0.3">
      <c r="B7" s="2" t="s">
        <v>23</v>
      </c>
    </row>
    <row r="9" spans="2:14" ht="61.8" customHeight="1" x14ac:dyDescent="0.3">
      <c r="B9" s="10" t="s">
        <v>18</v>
      </c>
      <c r="C9" s="11" t="s">
        <v>1</v>
      </c>
      <c r="D9" s="11" t="s">
        <v>35</v>
      </c>
      <c r="E9" s="11" t="s">
        <v>2</v>
      </c>
      <c r="F9" s="11" t="s">
        <v>3</v>
      </c>
      <c r="G9" s="11" t="s">
        <v>85</v>
      </c>
      <c r="H9" s="11" t="s">
        <v>4</v>
      </c>
      <c r="I9" s="11" t="s">
        <v>307</v>
      </c>
      <c r="J9" s="11" t="s">
        <v>5</v>
      </c>
      <c r="K9" s="11" t="s">
        <v>6</v>
      </c>
      <c r="L9" s="11" t="s">
        <v>7</v>
      </c>
      <c r="M9" s="12" t="s">
        <v>8</v>
      </c>
      <c r="N9" s="12" t="s">
        <v>9</v>
      </c>
    </row>
    <row r="10" spans="2:14" x14ac:dyDescent="0.3">
      <c r="B10" s="8">
        <v>1</v>
      </c>
      <c r="C10" s="19" t="s">
        <v>199</v>
      </c>
      <c r="D10" s="5" t="s">
        <v>95</v>
      </c>
      <c r="E10" s="6" t="s">
        <v>215</v>
      </c>
      <c r="F10" s="47">
        <v>40</v>
      </c>
      <c r="G10" s="49">
        <v>57</v>
      </c>
      <c r="H10" s="5" t="s">
        <v>10</v>
      </c>
      <c r="I10" s="5">
        <v>1</v>
      </c>
      <c r="J10" s="5" t="s">
        <v>11</v>
      </c>
      <c r="K10" s="7" t="s">
        <v>221</v>
      </c>
      <c r="L10" s="7" t="s">
        <v>222</v>
      </c>
      <c r="M10" s="7" t="s">
        <v>19</v>
      </c>
      <c r="N10" s="9">
        <v>199969</v>
      </c>
    </row>
    <row r="11" spans="2:14" x14ac:dyDescent="0.3">
      <c r="B11" s="8">
        <v>2</v>
      </c>
      <c r="C11" s="19" t="s">
        <v>199</v>
      </c>
      <c r="D11" s="5" t="s">
        <v>95</v>
      </c>
      <c r="E11" s="6" t="s">
        <v>216</v>
      </c>
      <c r="F11" s="48">
        <v>35</v>
      </c>
      <c r="G11" s="50">
        <v>48.95</v>
      </c>
      <c r="H11" s="5" t="s">
        <v>10</v>
      </c>
      <c r="I11" s="5">
        <v>2</v>
      </c>
      <c r="J11" s="5" t="s">
        <v>292</v>
      </c>
      <c r="K11" s="41" t="s">
        <v>24</v>
      </c>
      <c r="L11" s="41" t="s">
        <v>24</v>
      </c>
      <c r="M11" s="7" t="s">
        <v>19</v>
      </c>
      <c r="N11" s="42" t="s">
        <v>24</v>
      </c>
    </row>
    <row r="12" spans="2:14" x14ac:dyDescent="0.3">
      <c r="B12" s="8">
        <v>3</v>
      </c>
      <c r="C12" s="19" t="s">
        <v>199</v>
      </c>
      <c r="D12" s="5" t="s">
        <v>95</v>
      </c>
      <c r="E12" s="6" t="s">
        <v>217</v>
      </c>
      <c r="F12" s="48">
        <v>34</v>
      </c>
      <c r="G12" s="50">
        <v>48.7</v>
      </c>
      <c r="H12" s="5" t="s">
        <v>10</v>
      </c>
      <c r="I12" s="5">
        <v>3</v>
      </c>
      <c r="J12" s="5" t="s">
        <v>292</v>
      </c>
      <c r="K12" s="41" t="s">
        <v>24</v>
      </c>
      <c r="L12" s="41" t="s">
        <v>24</v>
      </c>
      <c r="M12" s="7" t="s">
        <v>14</v>
      </c>
      <c r="N12" s="42" t="s">
        <v>24</v>
      </c>
    </row>
    <row r="13" spans="2:14" x14ac:dyDescent="0.3">
      <c r="B13" s="8">
        <v>4</v>
      </c>
      <c r="C13" s="19" t="s">
        <v>199</v>
      </c>
      <c r="D13" s="5" t="s">
        <v>95</v>
      </c>
      <c r="E13" s="6" t="s">
        <v>218</v>
      </c>
      <c r="F13" s="48">
        <v>31.5</v>
      </c>
      <c r="G13" s="50">
        <v>44.6</v>
      </c>
      <c r="H13" s="5" t="s">
        <v>10</v>
      </c>
      <c r="I13" s="5">
        <v>4</v>
      </c>
      <c r="J13" s="5" t="s">
        <v>13</v>
      </c>
      <c r="K13" s="41" t="s">
        <v>24</v>
      </c>
      <c r="L13" s="41" t="s">
        <v>24</v>
      </c>
      <c r="M13" s="7" t="s">
        <v>19</v>
      </c>
      <c r="N13" s="42" t="s">
        <v>24</v>
      </c>
    </row>
    <row r="14" spans="2:14" x14ac:dyDescent="0.3">
      <c r="B14" s="8">
        <v>5</v>
      </c>
      <c r="C14" s="51" t="s">
        <v>199</v>
      </c>
      <c r="D14" s="52" t="s">
        <v>95</v>
      </c>
      <c r="E14" s="53" t="s">
        <v>219</v>
      </c>
      <c r="F14" s="55">
        <v>31</v>
      </c>
      <c r="G14" s="50">
        <v>43.9</v>
      </c>
      <c r="H14" s="5" t="s">
        <v>10</v>
      </c>
      <c r="I14" s="5">
        <v>5</v>
      </c>
      <c r="J14" s="5" t="s">
        <v>13</v>
      </c>
      <c r="K14" s="41" t="s">
        <v>24</v>
      </c>
      <c r="L14" s="41" t="s">
        <v>24</v>
      </c>
      <c r="M14" s="53" t="s">
        <v>12</v>
      </c>
      <c r="N14" s="42" t="s">
        <v>24</v>
      </c>
    </row>
    <row r="15" spans="2:14" x14ac:dyDescent="0.3">
      <c r="B15" s="8">
        <v>6</v>
      </c>
      <c r="C15" s="51" t="s">
        <v>199</v>
      </c>
      <c r="D15" s="52" t="s">
        <v>95</v>
      </c>
      <c r="E15" s="53" t="s">
        <v>220</v>
      </c>
      <c r="F15" s="55">
        <v>28.5</v>
      </c>
      <c r="G15" s="50">
        <v>41.05</v>
      </c>
      <c r="H15" s="5" t="s">
        <v>15</v>
      </c>
      <c r="I15" s="52" t="s">
        <v>16</v>
      </c>
      <c r="J15" s="5" t="s">
        <v>13</v>
      </c>
      <c r="K15" s="41" t="s">
        <v>24</v>
      </c>
      <c r="L15" s="41" t="s">
        <v>24</v>
      </c>
      <c r="M15" s="53" t="s">
        <v>19</v>
      </c>
      <c r="N15" s="42" t="s">
        <v>24</v>
      </c>
    </row>
    <row r="16" spans="2:14" x14ac:dyDescent="0.3">
      <c r="B16" s="13"/>
      <c r="C16" s="23"/>
      <c r="D16" s="20"/>
      <c r="E16" s="14"/>
      <c r="F16" s="14"/>
      <c r="G16" s="14"/>
      <c r="H16" s="14"/>
      <c r="I16" s="14"/>
      <c r="J16" s="14"/>
      <c r="K16" s="14"/>
      <c r="L16" s="14"/>
      <c r="M16" s="15" t="s">
        <v>17</v>
      </c>
      <c r="N16" s="16">
        <f>SUBTOTAL(109,Table1412[Skiriamos lėšos, iš viso])</f>
        <v>199969</v>
      </c>
    </row>
  </sheetData>
  <pageMargins left="0.7" right="0.7" top="0.75" bottom="0.75" header="0.3" footer="0.3"/>
  <pageSetup paperSize="9" orientation="portrait" horizontalDpi="0" verticalDpi="0"/>
  <drawing r:id="rId1"/>
  <legacy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62B9F-ACD4-7043-9582-E70AD1A3CB2C}">
  <dimension ref="B5:N26"/>
  <sheetViews>
    <sheetView showGridLines="0" zoomScale="90" zoomScaleNormal="90" workbookViewId="0">
      <selection activeCell="M16" sqref="M16"/>
    </sheetView>
  </sheetViews>
  <sheetFormatPr defaultColWidth="11.19921875" defaultRowHeight="15.6" x14ac:dyDescent="0.3"/>
  <cols>
    <col min="1" max="1" width="1.796875" customWidth="1"/>
    <col min="2" max="2" width="4.59765625" customWidth="1"/>
    <col min="3" max="3" width="6.09765625" style="22" customWidth="1"/>
    <col min="4" max="4" width="9.5" style="18" customWidth="1"/>
    <col min="5" max="5" width="12.69921875" customWidth="1"/>
    <col min="6" max="6" width="8.3984375" customWidth="1"/>
    <col min="7" max="7" width="11.09765625" customWidth="1"/>
    <col min="8" max="8" width="14.8984375" customWidth="1"/>
    <col min="9" max="9" width="17.796875" customWidth="1"/>
    <col min="10" max="10" width="15.8984375" customWidth="1"/>
    <col min="11" max="11" width="24.59765625" customWidth="1"/>
    <col min="12" max="12" width="39.796875" customWidth="1"/>
    <col min="13" max="13" width="32.09765625" customWidth="1"/>
    <col min="14" max="14" width="10.8984375" bestFit="1" customWidth="1"/>
  </cols>
  <sheetData>
    <row r="5" spans="2:14" ht="18" x14ac:dyDescent="0.3">
      <c r="B5" s="3" t="s">
        <v>303</v>
      </c>
      <c r="C5" s="21"/>
      <c r="D5" s="17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4" x14ac:dyDescent="0.3">
      <c r="B6" s="1" t="s">
        <v>22</v>
      </c>
    </row>
    <row r="7" spans="2:14" x14ac:dyDescent="0.3">
      <c r="B7" s="2" t="s">
        <v>23</v>
      </c>
    </row>
    <row r="8" spans="2:14" ht="9" customHeight="1" x14ac:dyDescent="0.3"/>
    <row r="9" spans="2:14" ht="64.2" customHeight="1" x14ac:dyDescent="0.3">
      <c r="B9" s="10" t="s">
        <v>18</v>
      </c>
      <c r="C9" s="11" t="s">
        <v>1</v>
      </c>
      <c r="D9" s="11" t="s">
        <v>35</v>
      </c>
      <c r="E9" s="11" t="s">
        <v>2</v>
      </c>
      <c r="F9" s="11" t="s">
        <v>3</v>
      </c>
      <c r="G9" s="11" t="s">
        <v>85</v>
      </c>
      <c r="H9" s="11" t="s">
        <v>4</v>
      </c>
      <c r="I9" s="11" t="s">
        <v>307</v>
      </c>
      <c r="J9" s="11" t="s">
        <v>5</v>
      </c>
      <c r="K9" s="11" t="s">
        <v>6</v>
      </c>
      <c r="L9" s="11" t="s">
        <v>7</v>
      </c>
      <c r="M9" s="12" t="s">
        <v>8</v>
      </c>
      <c r="N9" s="12" t="s">
        <v>9</v>
      </c>
    </row>
    <row r="10" spans="2:14" x14ac:dyDescent="0.3">
      <c r="B10" s="8">
        <v>1</v>
      </c>
      <c r="C10" s="19" t="s">
        <v>223</v>
      </c>
      <c r="D10" s="5" t="s">
        <v>84</v>
      </c>
      <c r="E10" s="6" t="s">
        <v>224</v>
      </c>
      <c r="F10" s="47">
        <v>39</v>
      </c>
      <c r="G10" s="49">
        <v>55.4</v>
      </c>
      <c r="H10" s="5" t="s">
        <v>10</v>
      </c>
      <c r="I10" s="5">
        <v>1</v>
      </c>
      <c r="J10" s="5" t="s">
        <v>11</v>
      </c>
      <c r="K10" s="7" t="s">
        <v>240</v>
      </c>
      <c r="L10" s="7" t="s">
        <v>244</v>
      </c>
      <c r="M10" s="7" t="s">
        <v>19</v>
      </c>
      <c r="N10" s="9">
        <v>199726</v>
      </c>
    </row>
    <row r="11" spans="2:14" x14ac:dyDescent="0.3">
      <c r="B11" s="8">
        <v>2</v>
      </c>
      <c r="C11" s="19" t="s">
        <v>223</v>
      </c>
      <c r="D11" s="5" t="s">
        <v>84</v>
      </c>
      <c r="E11" s="6" t="s">
        <v>225</v>
      </c>
      <c r="F11" s="47">
        <v>37.5</v>
      </c>
      <c r="G11" s="49">
        <v>53.05</v>
      </c>
      <c r="H11" s="5" t="s">
        <v>10</v>
      </c>
      <c r="I11" s="5">
        <v>2</v>
      </c>
      <c r="J11" s="5" t="s">
        <v>11</v>
      </c>
      <c r="K11" s="7" t="s">
        <v>241</v>
      </c>
      <c r="L11" s="7" t="s">
        <v>245</v>
      </c>
      <c r="M11" s="7" t="s">
        <v>19</v>
      </c>
      <c r="N11" s="9">
        <v>199976</v>
      </c>
    </row>
    <row r="12" spans="2:14" x14ac:dyDescent="0.3">
      <c r="B12" s="8">
        <v>3</v>
      </c>
      <c r="C12" s="19" t="s">
        <v>223</v>
      </c>
      <c r="D12" s="5" t="s">
        <v>84</v>
      </c>
      <c r="E12" s="6" t="s">
        <v>226</v>
      </c>
      <c r="F12" s="47">
        <v>35.5</v>
      </c>
      <c r="G12" s="49">
        <v>50.6</v>
      </c>
      <c r="H12" s="5" t="s">
        <v>10</v>
      </c>
      <c r="I12" s="5">
        <v>3</v>
      </c>
      <c r="J12" s="5" t="s">
        <v>11</v>
      </c>
      <c r="K12" s="7" t="s">
        <v>242</v>
      </c>
      <c r="L12" s="7" t="s">
        <v>246</v>
      </c>
      <c r="M12" s="7" t="s">
        <v>14</v>
      </c>
      <c r="N12" s="9">
        <v>193173</v>
      </c>
    </row>
    <row r="13" spans="2:14" x14ac:dyDescent="0.3">
      <c r="B13" s="8">
        <v>4</v>
      </c>
      <c r="C13" s="19" t="s">
        <v>223</v>
      </c>
      <c r="D13" s="5" t="s">
        <v>84</v>
      </c>
      <c r="E13" s="6" t="s">
        <v>227</v>
      </c>
      <c r="F13" s="47">
        <v>35.5</v>
      </c>
      <c r="G13" s="49">
        <v>50.2</v>
      </c>
      <c r="H13" s="5" t="s">
        <v>10</v>
      </c>
      <c r="I13" s="5">
        <v>4</v>
      </c>
      <c r="J13" s="5" t="s">
        <v>11</v>
      </c>
      <c r="K13" s="7" t="s">
        <v>243</v>
      </c>
      <c r="L13" s="7" t="s">
        <v>247</v>
      </c>
      <c r="M13" s="7" t="s">
        <v>248</v>
      </c>
      <c r="N13" s="9">
        <v>199920</v>
      </c>
    </row>
    <row r="14" spans="2:14" x14ac:dyDescent="0.3">
      <c r="B14" s="8">
        <v>5</v>
      </c>
      <c r="C14" s="19" t="s">
        <v>223</v>
      </c>
      <c r="D14" s="5" t="s">
        <v>84</v>
      </c>
      <c r="E14" s="6" t="s">
        <v>228</v>
      </c>
      <c r="F14" s="47">
        <v>34</v>
      </c>
      <c r="G14" s="49">
        <v>48.35</v>
      </c>
      <c r="H14" s="5" t="s">
        <v>10</v>
      </c>
      <c r="I14" s="5">
        <v>5</v>
      </c>
      <c r="J14" s="5" t="s">
        <v>13</v>
      </c>
      <c r="K14" s="41" t="s">
        <v>24</v>
      </c>
      <c r="L14" s="41" t="s">
        <v>24</v>
      </c>
      <c r="M14" s="7" t="s">
        <v>19</v>
      </c>
      <c r="N14" s="42" t="s">
        <v>24</v>
      </c>
    </row>
    <row r="15" spans="2:14" x14ac:dyDescent="0.3">
      <c r="B15" s="8">
        <v>6</v>
      </c>
      <c r="C15" s="19" t="s">
        <v>223</v>
      </c>
      <c r="D15" s="5" t="s">
        <v>84</v>
      </c>
      <c r="E15" s="6" t="s">
        <v>229</v>
      </c>
      <c r="F15" s="48">
        <v>32.5</v>
      </c>
      <c r="G15" s="50">
        <v>46.5</v>
      </c>
      <c r="H15" s="5" t="s">
        <v>10</v>
      </c>
      <c r="I15" s="5">
        <v>6</v>
      </c>
      <c r="J15" s="5" t="s">
        <v>13</v>
      </c>
      <c r="K15" s="41" t="s">
        <v>24</v>
      </c>
      <c r="L15" s="41" t="s">
        <v>24</v>
      </c>
      <c r="M15" s="7" t="s">
        <v>19</v>
      </c>
      <c r="N15" s="42" t="s">
        <v>24</v>
      </c>
    </row>
    <row r="16" spans="2:14" x14ac:dyDescent="0.3">
      <c r="B16" s="8">
        <v>7</v>
      </c>
      <c r="C16" s="19" t="s">
        <v>223</v>
      </c>
      <c r="D16" s="5" t="s">
        <v>84</v>
      </c>
      <c r="E16" s="6" t="s">
        <v>230</v>
      </c>
      <c r="F16" s="48">
        <v>32.5</v>
      </c>
      <c r="G16" s="50">
        <v>46.5</v>
      </c>
      <c r="H16" s="5" t="s">
        <v>10</v>
      </c>
      <c r="I16" s="5">
        <v>7</v>
      </c>
      <c r="J16" s="5" t="s">
        <v>13</v>
      </c>
      <c r="K16" s="41" t="s">
        <v>24</v>
      </c>
      <c r="L16" s="41" t="s">
        <v>24</v>
      </c>
      <c r="M16" s="7" t="s">
        <v>19</v>
      </c>
      <c r="N16" s="42" t="s">
        <v>24</v>
      </c>
    </row>
    <row r="17" spans="2:14" x14ac:dyDescent="0.3">
      <c r="B17" s="8">
        <v>8</v>
      </c>
      <c r="C17" s="19" t="s">
        <v>223</v>
      </c>
      <c r="D17" s="5" t="s">
        <v>84</v>
      </c>
      <c r="E17" s="6" t="s">
        <v>231</v>
      </c>
      <c r="F17" s="48">
        <v>32.5</v>
      </c>
      <c r="G17" s="50">
        <v>46.35</v>
      </c>
      <c r="H17" s="5" t="s">
        <v>10</v>
      </c>
      <c r="I17" s="5">
        <v>8</v>
      </c>
      <c r="J17" s="5" t="s">
        <v>13</v>
      </c>
      <c r="K17" s="41" t="s">
        <v>24</v>
      </c>
      <c r="L17" s="41" t="s">
        <v>24</v>
      </c>
      <c r="M17" s="7" t="s">
        <v>19</v>
      </c>
      <c r="N17" s="42" t="s">
        <v>24</v>
      </c>
    </row>
    <row r="18" spans="2:14" x14ac:dyDescent="0.3">
      <c r="B18" s="8">
        <v>9</v>
      </c>
      <c r="C18" s="19" t="s">
        <v>223</v>
      </c>
      <c r="D18" s="5" t="s">
        <v>84</v>
      </c>
      <c r="E18" s="6" t="s">
        <v>232</v>
      </c>
      <c r="F18" s="48">
        <v>31.5</v>
      </c>
      <c r="G18" s="50">
        <v>45.75</v>
      </c>
      <c r="H18" s="5" t="s">
        <v>10</v>
      </c>
      <c r="I18" s="5">
        <v>9</v>
      </c>
      <c r="J18" s="5" t="s">
        <v>13</v>
      </c>
      <c r="K18" s="41" t="s">
        <v>24</v>
      </c>
      <c r="L18" s="41" t="s">
        <v>24</v>
      </c>
      <c r="M18" s="7" t="s">
        <v>14</v>
      </c>
      <c r="N18" s="42" t="s">
        <v>24</v>
      </c>
    </row>
    <row r="19" spans="2:14" x14ac:dyDescent="0.3">
      <c r="B19" s="8">
        <v>10</v>
      </c>
      <c r="C19" s="19" t="s">
        <v>223</v>
      </c>
      <c r="D19" s="5" t="s">
        <v>84</v>
      </c>
      <c r="E19" s="6" t="s">
        <v>233</v>
      </c>
      <c r="F19" s="48">
        <v>31.5</v>
      </c>
      <c r="G19" s="50">
        <v>45.1</v>
      </c>
      <c r="H19" s="5" t="s">
        <v>10</v>
      </c>
      <c r="I19" s="5">
        <v>10</v>
      </c>
      <c r="J19" s="5" t="s">
        <v>13</v>
      </c>
      <c r="K19" s="41" t="s">
        <v>24</v>
      </c>
      <c r="L19" s="41" t="s">
        <v>24</v>
      </c>
      <c r="M19" s="7" t="s">
        <v>19</v>
      </c>
      <c r="N19" s="42" t="s">
        <v>24</v>
      </c>
    </row>
    <row r="20" spans="2:14" x14ac:dyDescent="0.3">
      <c r="B20" s="8">
        <v>11</v>
      </c>
      <c r="C20" s="19" t="s">
        <v>223</v>
      </c>
      <c r="D20" s="5" t="s">
        <v>84</v>
      </c>
      <c r="E20" s="6" t="s">
        <v>234</v>
      </c>
      <c r="F20" s="48">
        <v>29.5</v>
      </c>
      <c r="G20" s="50">
        <v>42.5</v>
      </c>
      <c r="H20" s="5" t="s">
        <v>10</v>
      </c>
      <c r="I20" s="5">
        <v>11</v>
      </c>
      <c r="J20" s="5" t="s">
        <v>13</v>
      </c>
      <c r="K20" s="41" t="s">
        <v>24</v>
      </c>
      <c r="L20" s="41" t="s">
        <v>24</v>
      </c>
      <c r="M20" s="7" t="s">
        <v>20</v>
      </c>
      <c r="N20" s="42" t="s">
        <v>24</v>
      </c>
    </row>
    <row r="21" spans="2:14" x14ac:dyDescent="0.3">
      <c r="B21" s="8">
        <v>12</v>
      </c>
      <c r="C21" s="19" t="s">
        <v>223</v>
      </c>
      <c r="D21" s="5" t="s">
        <v>84</v>
      </c>
      <c r="E21" s="6" t="s">
        <v>235</v>
      </c>
      <c r="F21" s="48">
        <v>29</v>
      </c>
      <c r="G21" s="50">
        <v>41.65</v>
      </c>
      <c r="H21" s="5" t="s">
        <v>10</v>
      </c>
      <c r="I21" s="5">
        <v>12</v>
      </c>
      <c r="J21" s="5" t="s">
        <v>13</v>
      </c>
      <c r="K21" s="41" t="s">
        <v>24</v>
      </c>
      <c r="L21" s="41" t="s">
        <v>24</v>
      </c>
      <c r="M21" s="7" t="s">
        <v>20</v>
      </c>
      <c r="N21" s="42" t="s">
        <v>24</v>
      </c>
    </row>
    <row r="22" spans="2:14" x14ac:dyDescent="0.3">
      <c r="B22" s="8">
        <v>13</v>
      </c>
      <c r="C22" s="19" t="s">
        <v>223</v>
      </c>
      <c r="D22" s="5" t="s">
        <v>84</v>
      </c>
      <c r="E22" s="6" t="s">
        <v>236</v>
      </c>
      <c r="F22" s="48">
        <v>29</v>
      </c>
      <c r="G22" s="50">
        <v>41.5</v>
      </c>
      <c r="H22" s="5" t="s">
        <v>10</v>
      </c>
      <c r="I22" s="5">
        <v>13</v>
      </c>
      <c r="J22" s="5" t="s">
        <v>13</v>
      </c>
      <c r="K22" s="41" t="s">
        <v>24</v>
      </c>
      <c r="L22" s="41" t="s">
        <v>24</v>
      </c>
      <c r="M22" s="7" t="s">
        <v>19</v>
      </c>
      <c r="N22" s="42" t="s">
        <v>24</v>
      </c>
    </row>
    <row r="23" spans="2:14" x14ac:dyDescent="0.3">
      <c r="B23" s="8">
        <v>14</v>
      </c>
      <c r="C23" s="19" t="s">
        <v>223</v>
      </c>
      <c r="D23" s="5" t="s">
        <v>84</v>
      </c>
      <c r="E23" s="6" t="s">
        <v>237</v>
      </c>
      <c r="F23" s="48">
        <v>29</v>
      </c>
      <c r="G23" s="50">
        <v>41.4</v>
      </c>
      <c r="H23" s="5" t="s">
        <v>10</v>
      </c>
      <c r="I23" s="5">
        <v>14</v>
      </c>
      <c r="J23" s="5" t="s">
        <v>13</v>
      </c>
      <c r="K23" s="41" t="s">
        <v>24</v>
      </c>
      <c r="L23" s="41" t="s">
        <v>24</v>
      </c>
      <c r="M23" s="7" t="s">
        <v>127</v>
      </c>
      <c r="N23" s="42" t="s">
        <v>24</v>
      </c>
    </row>
    <row r="24" spans="2:14" x14ac:dyDescent="0.3">
      <c r="B24" s="8">
        <v>15</v>
      </c>
      <c r="C24" s="19" t="s">
        <v>223</v>
      </c>
      <c r="D24" s="5" t="s">
        <v>84</v>
      </c>
      <c r="E24" s="6" t="s">
        <v>238</v>
      </c>
      <c r="F24" s="48">
        <v>29</v>
      </c>
      <c r="G24" s="50">
        <v>40.799999999999997</v>
      </c>
      <c r="H24" s="5" t="s">
        <v>10</v>
      </c>
      <c r="I24" s="5">
        <v>15</v>
      </c>
      <c r="J24" s="5" t="s">
        <v>13</v>
      </c>
      <c r="K24" s="41" t="s">
        <v>24</v>
      </c>
      <c r="L24" s="41" t="s">
        <v>24</v>
      </c>
      <c r="M24" s="7" t="s">
        <v>12</v>
      </c>
      <c r="N24" s="42" t="s">
        <v>24</v>
      </c>
    </row>
    <row r="25" spans="2:14" x14ac:dyDescent="0.3">
      <c r="B25" s="8">
        <v>16</v>
      </c>
      <c r="C25" s="19" t="s">
        <v>223</v>
      </c>
      <c r="D25" s="5" t="s">
        <v>84</v>
      </c>
      <c r="E25" s="6" t="s">
        <v>239</v>
      </c>
      <c r="F25" s="48">
        <v>22.5</v>
      </c>
      <c r="G25" s="50">
        <v>31.95</v>
      </c>
      <c r="H25" s="5" t="s">
        <v>15</v>
      </c>
      <c r="I25" s="5" t="s">
        <v>16</v>
      </c>
      <c r="J25" s="5" t="s">
        <v>13</v>
      </c>
      <c r="K25" s="41" t="s">
        <v>24</v>
      </c>
      <c r="L25" s="41" t="s">
        <v>24</v>
      </c>
      <c r="M25" s="7" t="s">
        <v>155</v>
      </c>
      <c r="N25" s="42" t="s">
        <v>24</v>
      </c>
    </row>
    <row r="26" spans="2:14" x14ac:dyDescent="0.3">
      <c r="B26" s="13"/>
      <c r="C26" s="23"/>
      <c r="D26" s="20"/>
      <c r="E26" s="14"/>
      <c r="F26" s="14"/>
      <c r="G26" s="14"/>
      <c r="H26" s="14"/>
      <c r="I26" s="14"/>
      <c r="J26" s="14"/>
      <c r="K26" s="14"/>
      <c r="L26" s="14"/>
      <c r="M26" s="15" t="s">
        <v>17</v>
      </c>
      <c r="N26" s="16">
        <f>SUBTOTAL(109,Table1413[Skiriamos lėšos, iš viso])</f>
        <v>792795</v>
      </c>
    </row>
  </sheetData>
  <pageMargins left="0.7" right="0.7" top="0.75" bottom="0.75" header="0.3" footer="0.3"/>
  <pageSetup paperSize="9" orientation="portrait" horizontalDpi="0" verticalDpi="0"/>
  <drawing r:id="rId1"/>
  <legacy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2AF79-13D4-5A41-BEA9-997C06675D17}">
  <dimension ref="B5:N13"/>
  <sheetViews>
    <sheetView showGridLines="0" zoomScale="90" zoomScaleNormal="90" workbookViewId="0">
      <selection activeCell="N13" sqref="N13"/>
    </sheetView>
  </sheetViews>
  <sheetFormatPr defaultColWidth="11.19921875" defaultRowHeight="15.6" x14ac:dyDescent="0.3"/>
  <cols>
    <col min="1" max="1" width="2.296875" customWidth="1"/>
    <col min="2" max="2" width="4.19921875" customWidth="1"/>
    <col min="3" max="3" width="5.8984375" style="22" customWidth="1"/>
    <col min="4" max="4" width="9.5" style="18" customWidth="1"/>
    <col min="5" max="5" width="13.59765625" customWidth="1"/>
    <col min="6" max="6" width="8.5" customWidth="1"/>
    <col min="7" max="7" width="10.796875" customWidth="1"/>
    <col min="8" max="8" width="14.796875" customWidth="1"/>
    <col min="9" max="9" width="17.796875" customWidth="1"/>
    <col min="10" max="10" width="16.8984375" customWidth="1"/>
    <col min="11" max="11" width="17.296875" customWidth="1"/>
    <col min="12" max="12" width="47" customWidth="1"/>
    <col min="13" max="13" width="26.59765625" customWidth="1"/>
    <col min="14" max="14" width="10.69921875" customWidth="1"/>
  </cols>
  <sheetData>
    <row r="5" spans="2:14" ht="18" x14ac:dyDescent="0.3">
      <c r="B5" s="3" t="s">
        <v>304</v>
      </c>
      <c r="C5" s="21"/>
      <c r="D5" s="17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4" x14ac:dyDescent="0.3">
      <c r="B6" s="1" t="s">
        <v>22</v>
      </c>
    </row>
    <row r="7" spans="2:14" x14ac:dyDescent="0.3">
      <c r="B7" s="2" t="s">
        <v>23</v>
      </c>
    </row>
    <row r="8" spans="2:14" ht="9.6" customHeight="1" x14ac:dyDescent="0.3"/>
    <row r="9" spans="2:14" ht="61.2" customHeight="1" x14ac:dyDescent="0.3">
      <c r="B9" s="10" t="s">
        <v>18</v>
      </c>
      <c r="C9" s="11" t="s">
        <v>1</v>
      </c>
      <c r="D9" s="11" t="s">
        <v>35</v>
      </c>
      <c r="E9" s="11" t="s">
        <v>2</v>
      </c>
      <c r="F9" s="11" t="s">
        <v>3</v>
      </c>
      <c r="G9" s="11" t="s">
        <v>85</v>
      </c>
      <c r="H9" s="11" t="s">
        <v>4</v>
      </c>
      <c r="I9" s="11" t="s">
        <v>307</v>
      </c>
      <c r="J9" s="11" t="s">
        <v>5</v>
      </c>
      <c r="K9" s="11" t="s">
        <v>6</v>
      </c>
      <c r="L9" s="11" t="s">
        <v>7</v>
      </c>
      <c r="M9" s="12" t="s">
        <v>8</v>
      </c>
      <c r="N9" s="12" t="s">
        <v>9</v>
      </c>
    </row>
    <row r="10" spans="2:14" x14ac:dyDescent="0.3">
      <c r="B10" s="8">
        <v>1</v>
      </c>
      <c r="C10" s="19" t="s">
        <v>223</v>
      </c>
      <c r="D10" s="5" t="s">
        <v>95</v>
      </c>
      <c r="E10" s="6" t="s">
        <v>249</v>
      </c>
      <c r="F10" s="47">
        <v>35</v>
      </c>
      <c r="G10" s="49">
        <v>49.6</v>
      </c>
      <c r="H10" s="5" t="s">
        <v>10</v>
      </c>
      <c r="I10" s="5">
        <v>1</v>
      </c>
      <c r="J10" s="5" t="s">
        <v>11</v>
      </c>
      <c r="K10" s="7" t="s">
        <v>252</v>
      </c>
      <c r="L10" s="7" t="s">
        <v>253</v>
      </c>
      <c r="M10" s="7" t="s">
        <v>94</v>
      </c>
      <c r="N10" s="9">
        <v>194651</v>
      </c>
    </row>
    <row r="11" spans="2:14" x14ac:dyDescent="0.3">
      <c r="B11" s="8">
        <v>2</v>
      </c>
      <c r="C11" s="19" t="s">
        <v>223</v>
      </c>
      <c r="D11" s="5" t="s">
        <v>95</v>
      </c>
      <c r="E11" s="6" t="s">
        <v>250</v>
      </c>
      <c r="F11" s="47">
        <v>30.5</v>
      </c>
      <c r="G11" s="49">
        <v>43.85</v>
      </c>
      <c r="H11" s="5" t="s">
        <v>10</v>
      </c>
      <c r="I11" s="5">
        <v>2</v>
      </c>
      <c r="J11" s="5" t="s">
        <v>13</v>
      </c>
      <c r="K11" s="41" t="s">
        <v>24</v>
      </c>
      <c r="L11" s="41" t="s">
        <v>24</v>
      </c>
      <c r="M11" s="7" t="s">
        <v>19</v>
      </c>
      <c r="N11" s="42" t="s">
        <v>24</v>
      </c>
    </row>
    <row r="12" spans="2:14" x14ac:dyDescent="0.3">
      <c r="B12" s="8">
        <v>3</v>
      </c>
      <c r="C12" s="19" t="s">
        <v>223</v>
      </c>
      <c r="D12" s="5" t="s">
        <v>95</v>
      </c>
      <c r="E12" s="6" t="s">
        <v>251</v>
      </c>
      <c r="F12" s="47">
        <v>29</v>
      </c>
      <c r="G12" s="49">
        <v>40.9</v>
      </c>
      <c r="H12" s="5" t="s">
        <v>10</v>
      </c>
      <c r="I12" s="5">
        <v>3</v>
      </c>
      <c r="J12" s="5" t="s">
        <v>13</v>
      </c>
      <c r="K12" s="41" t="s">
        <v>24</v>
      </c>
      <c r="L12" s="41" t="s">
        <v>24</v>
      </c>
      <c r="M12" s="7" t="s">
        <v>12</v>
      </c>
      <c r="N12" s="42" t="s">
        <v>24</v>
      </c>
    </row>
    <row r="13" spans="2:14" x14ac:dyDescent="0.3">
      <c r="B13" s="13"/>
      <c r="C13" s="23"/>
      <c r="D13" s="20"/>
      <c r="E13" s="14"/>
      <c r="F13" s="14"/>
      <c r="G13" s="14"/>
      <c r="H13" s="14"/>
      <c r="I13" s="14"/>
      <c r="J13" s="14"/>
      <c r="K13" s="14"/>
      <c r="L13" s="14"/>
      <c r="M13" s="15" t="s">
        <v>17</v>
      </c>
      <c r="N13" s="16">
        <f>SUBTOTAL(109,Table1414[Skiriamos lėšos, iš viso])</f>
        <v>194651</v>
      </c>
    </row>
  </sheetData>
  <pageMargins left="0.7" right="0.7" top="0.75" bottom="0.75" header="0.3" footer="0.3"/>
  <pageSetup paperSize="9" orientation="portrait" horizontalDpi="0" verticalDpi="0"/>
  <drawing r:id="rId1"/>
  <legacy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07F67-7FC8-374A-965B-340C8E16930E}">
  <dimension ref="B5:N28"/>
  <sheetViews>
    <sheetView showGridLines="0" zoomScale="90" zoomScaleNormal="90" workbookViewId="0">
      <selection activeCell="L29" sqref="L29"/>
    </sheetView>
  </sheetViews>
  <sheetFormatPr defaultColWidth="11.19921875" defaultRowHeight="15.6" x14ac:dyDescent="0.3"/>
  <cols>
    <col min="1" max="1" width="2.796875" customWidth="1"/>
    <col min="2" max="2" width="4.59765625" customWidth="1"/>
    <col min="3" max="3" width="6.5" style="22" customWidth="1"/>
    <col min="4" max="4" width="9.69921875" style="18" customWidth="1"/>
    <col min="5" max="5" width="13.3984375" customWidth="1"/>
    <col min="6" max="6" width="8.3984375" customWidth="1"/>
    <col min="7" max="7" width="11" customWidth="1"/>
    <col min="8" max="8" width="14.19921875" bestFit="1" customWidth="1"/>
    <col min="9" max="9" width="17.796875" customWidth="1"/>
    <col min="10" max="10" width="16" customWidth="1"/>
    <col min="11" max="11" width="22.796875" customWidth="1"/>
    <col min="12" max="12" width="38.3984375" customWidth="1"/>
    <col min="13" max="13" width="31" customWidth="1"/>
    <col min="14" max="14" width="11.296875" customWidth="1"/>
  </cols>
  <sheetData>
    <row r="5" spans="2:14" ht="18" x14ac:dyDescent="0.3">
      <c r="B5" s="3" t="s">
        <v>305</v>
      </c>
      <c r="C5" s="21"/>
      <c r="D5" s="17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4" x14ac:dyDescent="0.3">
      <c r="B6" s="1" t="s">
        <v>22</v>
      </c>
    </row>
    <row r="7" spans="2:14" x14ac:dyDescent="0.3">
      <c r="B7" s="2" t="s">
        <v>23</v>
      </c>
    </row>
    <row r="8" spans="2:14" ht="11.4" customHeight="1" x14ac:dyDescent="0.3"/>
    <row r="9" spans="2:14" ht="61.2" customHeight="1" x14ac:dyDescent="0.3">
      <c r="B9" s="10" t="s">
        <v>18</v>
      </c>
      <c r="C9" s="11" t="s">
        <v>1</v>
      </c>
      <c r="D9" s="11" t="s">
        <v>35</v>
      </c>
      <c r="E9" s="11" t="s">
        <v>2</v>
      </c>
      <c r="F9" s="11" t="s">
        <v>3</v>
      </c>
      <c r="G9" s="11" t="s">
        <v>85</v>
      </c>
      <c r="H9" s="11" t="s">
        <v>4</v>
      </c>
      <c r="I9" s="11" t="s">
        <v>307</v>
      </c>
      <c r="J9" s="11" t="s">
        <v>5</v>
      </c>
      <c r="K9" s="11" t="s">
        <v>6</v>
      </c>
      <c r="L9" s="11" t="s">
        <v>7</v>
      </c>
      <c r="M9" s="12" t="s">
        <v>8</v>
      </c>
      <c r="N9" s="12" t="s">
        <v>9</v>
      </c>
    </row>
    <row r="10" spans="2:14" x14ac:dyDescent="0.3">
      <c r="B10" s="8">
        <v>1</v>
      </c>
      <c r="C10" s="19" t="s">
        <v>254</v>
      </c>
      <c r="D10" s="5" t="s">
        <v>84</v>
      </c>
      <c r="E10" s="6" t="s">
        <v>255</v>
      </c>
      <c r="F10" s="47">
        <v>36</v>
      </c>
      <c r="G10" s="49">
        <v>51.2</v>
      </c>
      <c r="H10" s="5" t="s">
        <v>10</v>
      </c>
      <c r="I10" s="5">
        <v>1</v>
      </c>
      <c r="J10" s="5" t="s">
        <v>11</v>
      </c>
      <c r="K10" s="7" t="s">
        <v>273</v>
      </c>
      <c r="L10" s="7" t="s">
        <v>277</v>
      </c>
      <c r="M10" s="7" t="s">
        <v>248</v>
      </c>
      <c r="N10" s="9">
        <v>199964</v>
      </c>
    </row>
    <row r="11" spans="2:14" x14ac:dyDescent="0.3">
      <c r="B11" s="8">
        <v>2</v>
      </c>
      <c r="C11" s="19" t="s">
        <v>254</v>
      </c>
      <c r="D11" s="5" t="s">
        <v>84</v>
      </c>
      <c r="E11" s="6" t="s">
        <v>256</v>
      </c>
      <c r="F11" s="47">
        <v>36</v>
      </c>
      <c r="G11" s="49">
        <v>51.05</v>
      </c>
      <c r="H11" s="5" t="s">
        <v>10</v>
      </c>
      <c r="I11" s="5">
        <v>2</v>
      </c>
      <c r="J11" s="5" t="s">
        <v>11</v>
      </c>
      <c r="K11" s="7" t="s">
        <v>274</v>
      </c>
      <c r="L11" s="7" t="s">
        <v>278</v>
      </c>
      <c r="M11" s="7" t="s">
        <v>19</v>
      </c>
      <c r="N11" s="9">
        <v>199444</v>
      </c>
    </row>
    <row r="12" spans="2:14" x14ac:dyDescent="0.3">
      <c r="B12" s="8">
        <v>3</v>
      </c>
      <c r="C12" s="19" t="s">
        <v>254</v>
      </c>
      <c r="D12" s="5" t="s">
        <v>84</v>
      </c>
      <c r="E12" s="6" t="s">
        <v>257</v>
      </c>
      <c r="F12" s="47">
        <v>35</v>
      </c>
      <c r="G12" s="49">
        <v>50.2</v>
      </c>
      <c r="H12" s="5" t="s">
        <v>10</v>
      </c>
      <c r="I12" s="5">
        <v>3</v>
      </c>
      <c r="J12" s="5" t="s">
        <v>11</v>
      </c>
      <c r="K12" s="7" t="s">
        <v>275</v>
      </c>
      <c r="L12" s="7" t="s">
        <v>279</v>
      </c>
      <c r="M12" s="7" t="s">
        <v>20</v>
      </c>
      <c r="N12" s="9">
        <v>199995</v>
      </c>
    </row>
    <row r="13" spans="2:14" x14ac:dyDescent="0.3">
      <c r="B13" s="8">
        <v>4</v>
      </c>
      <c r="C13" s="19" t="s">
        <v>254</v>
      </c>
      <c r="D13" s="5" t="s">
        <v>84</v>
      </c>
      <c r="E13" s="6" t="s">
        <v>258</v>
      </c>
      <c r="F13" s="47">
        <v>35</v>
      </c>
      <c r="G13" s="49">
        <v>50.2</v>
      </c>
      <c r="H13" s="5" t="s">
        <v>10</v>
      </c>
      <c r="I13" s="5">
        <v>4</v>
      </c>
      <c r="J13" s="5" t="s">
        <v>11</v>
      </c>
      <c r="K13" s="7" t="s">
        <v>276</v>
      </c>
      <c r="L13" s="7" t="s">
        <v>280</v>
      </c>
      <c r="M13" s="7" t="s">
        <v>19</v>
      </c>
      <c r="N13" s="9">
        <v>199985</v>
      </c>
    </row>
    <row r="14" spans="2:14" x14ac:dyDescent="0.3">
      <c r="B14" s="8">
        <v>5</v>
      </c>
      <c r="C14" s="19" t="s">
        <v>254</v>
      </c>
      <c r="D14" s="5" t="s">
        <v>84</v>
      </c>
      <c r="E14" s="6" t="s">
        <v>259</v>
      </c>
      <c r="F14" s="47">
        <v>34</v>
      </c>
      <c r="G14" s="49">
        <v>48.95</v>
      </c>
      <c r="H14" s="5" t="s">
        <v>10</v>
      </c>
      <c r="I14" s="5">
        <v>5</v>
      </c>
      <c r="J14" s="5" t="s">
        <v>13</v>
      </c>
      <c r="K14" s="41" t="s">
        <v>24</v>
      </c>
      <c r="L14" s="41" t="s">
        <v>24</v>
      </c>
      <c r="M14" s="7" t="s">
        <v>14</v>
      </c>
      <c r="N14" s="42" t="s">
        <v>24</v>
      </c>
    </row>
    <row r="15" spans="2:14" x14ac:dyDescent="0.3">
      <c r="B15" s="8">
        <v>6</v>
      </c>
      <c r="C15" s="19" t="s">
        <v>254</v>
      </c>
      <c r="D15" s="5" t="s">
        <v>84</v>
      </c>
      <c r="E15" s="6" t="s">
        <v>260</v>
      </c>
      <c r="F15" s="48">
        <v>34</v>
      </c>
      <c r="G15" s="50">
        <v>48.6</v>
      </c>
      <c r="H15" s="5" t="s">
        <v>10</v>
      </c>
      <c r="I15" s="5">
        <v>6</v>
      </c>
      <c r="J15" s="5" t="s">
        <v>13</v>
      </c>
      <c r="K15" s="41" t="s">
        <v>24</v>
      </c>
      <c r="L15" s="41" t="s">
        <v>24</v>
      </c>
      <c r="M15" s="7" t="s">
        <v>19</v>
      </c>
      <c r="N15" s="42" t="s">
        <v>24</v>
      </c>
    </row>
    <row r="16" spans="2:14" x14ac:dyDescent="0.3">
      <c r="B16" s="8">
        <v>7</v>
      </c>
      <c r="C16" s="19" t="s">
        <v>254</v>
      </c>
      <c r="D16" s="5" t="s">
        <v>84</v>
      </c>
      <c r="E16" s="6" t="s">
        <v>261</v>
      </c>
      <c r="F16" s="48">
        <v>33.5</v>
      </c>
      <c r="G16" s="50">
        <v>47.35</v>
      </c>
      <c r="H16" s="5" t="s">
        <v>10</v>
      </c>
      <c r="I16" s="5">
        <v>7</v>
      </c>
      <c r="J16" s="5" t="s">
        <v>13</v>
      </c>
      <c r="K16" s="41" t="s">
        <v>24</v>
      </c>
      <c r="L16" s="41" t="s">
        <v>24</v>
      </c>
      <c r="M16" s="7" t="s">
        <v>19</v>
      </c>
      <c r="N16" s="42" t="s">
        <v>24</v>
      </c>
    </row>
    <row r="17" spans="2:14" x14ac:dyDescent="0.3">
      <c r="B17" s="8">
        <v>8</v>
      </c>
      <c r="C17" s="19" t="s">
        <v>254</v>
      </c>
      <c r="D17" s="5" t="s">
        <v>84</v>
      </c>
      <c r="E17" s="6" t="s">
        <v>262</v>
      </c>
      <c r="F17" s="48">
        <v>32.5</v>
      </c>
      <c r="G17" s="50">
        <v>46.1</v>
      </c>
      <c r="H17" s="5" t="s">
        <v>10</v>
      </c>
      <c r="I17" s="5">
        <v>8</v>
      </c>
      <c r="J17" s="5" t="s">
        <v>13</v>
      </c>
      <c r="K17" s="41" t="s">
        <v>24</v>
      </c>
      <c r="L17" s="41" t="s">
        <v>24</v>
      </c>
      <c r="M17" s="7" t="s">
        <v>127</v>
      </c>
      <c r="N17" s="42" t="s">
        <v>24</v>
      </c>
    </row>
    <row r="18" spans="2:14" x14ac:dyDescent="0.3">
      <c r="B18" s="8">
        <v>9</v>
      </c>
      <c r="C18" s="19" t="s">
        <v>254</v>
      </c>
      <c r="D18" s="5" t="s">
        <v>84</v>
      </c>
      <c r="E18" s="6" t="s">
        <v>263</v>
      </c>
      <c r="F18" s="48">
        <v>31.5</v>
      </c>
      <c r="G18" s="50">
        <v>45</v>
      </c>
      <c r="H18" s="5" t="s">
        <v>10</v>
      </c>
      <c r="I18" s="5">
        <v>9</v>
      </c>
      <c r="J18" s="5" t="s">
        <v>13</v>
      </c>
      <c r="K18" s="41" t="s">
        <v>24</v>
      </c>
      <c r="L18" s="41" t="s">
        <v>24</v>
      </c>
      <c r="M18" s="7" t="s">
        <v>14</v>
      </c>
      <c r="N18" s="42" t="s">
        <v>24</v>
      </c>
    </row>
    <row r="19" spans="2:14" x14ac:dyDescent="0.3">
      <c r="B19" s="8">
        <v>10</v>
      </c>
      <c r="C19" s="19" t="s">
        <v>254</v>
      </c>
      <c r="D19" s="5" t="s">
        <v>84</v>
      </c>
      <c r="E19" s="6" t="s">
        <v>264</v>
      </c>
      <c r="F19" s="48">
        <v>31.5</v>
      </c>
      <c r="G19" s="50">
        <v>45</v>
      </c>
      <c r="H19" s="5" t="s">
        <v>10</v>
      </c>
      <c r="I19" s="5">
        <v>10</v>
      </c>
      <c r="J19" s="5" t="s">
        <v>13</v>
      </c>
      <c r="K19" s="41" t="s">
        <v>24</v>
      </c>
      <c r="L19" s="41" t="s">
        <v>24</v>
      </c>
      <c r="M19" s="7" t="s">
        <v>21</v>
      </c>
      <c r="N19" s="42" t="s">
        <v>24</v>
      </c>
    </row>
    <row r="20" spans="2:14" x14ac:dyDescent="0.3">
      <c r="B20" s="8">
        <v>11</v>
      </c>
      <c r="C20" s="19" t="s">
        <v>254</v>
      </c>
      <c r="D20" s="5" t="s">
        <v>84</v>
      </c>
      <c r="E20" s="6" t="s">
        <v>265</v>
      </c>
      <c r="F20" s="48">
        <v>30.5</v>
      </c>
      <c r="G20" s="50">
        <v>44</v>
      </c>
      <c r="H20" s="5" t="s">
        <v>10</v>
      </c>
      <c r="I20" s="5">
        <v>11</v>
      </c>
      <c r="J20" s="5" t="s">
        <v>13</v>
      </c>
      <c r="K20" s="41" t="s">
        <v>24</v>
      </c>
      <c r="L20" s="41" t="s">
        <v>24</v>
      </c>
      <c r="M20" s="7" t="s">
        <v>14</v>
      </c>
      <c r="N20" s="42" t="s">
        <v>24</v>
      </c>
    </row>
    <row r="21" spans="2:14" x14ac:dyDescent="0.3">
      <c r="B21" s="8">
        <v>12</v>
      </c>
      <c r="C21" s="19" t="s">
        <v>254</v>
      </c>
      <c r="D21" s="5" t="s">
        <v>84</v>
      </c>
      <c r="E21" s="6" t="s">
        <v>266</v>
      </c>
      <c r="F21" s="48">
        <v>30.5</v>
      </c>
      <c r="G21" s="50">
        <v>43.75</v>
      </c>
      <c r="H21" s="5" t="s">
        <v>10</v>
      </c>
      <c r="I21" s="5">
        <v>12</v>
      </c>
      <c r="J21" s="5" t="s">
        <v>13</v>
      </c>
      <c r="K21" s="41" t="s">
        <v>24</v>
      </c>
      <c r="L21" s="41" t="s">
        <v>24</v>
      </c>
      <c r="M21" s="7" t="s">
        <v>20</v>
      </c>
      <c r="N21" s="42" t="s">
        <v>24</v>
      </c>
    </row>
    <row r="22" spans="2:14" x14ac:dyDescent="0.3">
      <c r="B22" s="8">
        <v>13</v>
      </c>
      <c r="C22" s="19" t="s">
        <v>254</v>
      </c>
      <c r="D22" s="5" t="s">
        <v>84</v>
      </c>
      <c r="E22" s="6" t="s">
        <v>267</v>
      </c>
      <c r="F22" s="48">
        <v>30</v>
      </c>
      <c r="G22" s="50">
        <v>42.65</v>
      </c>
      <c r="H22" s="5" t="s">
        <v>10</v>
      </c>
      <c r="I22" s="5">
        <v>13</v>
      </c>
      <c r="J22" s="5" t="s">
        <v>13</v>
      </c>
      <c r="K22" s="41" t="s">
        <v>24</v>
      </c>
      <c r="L22" s="41" t="s">
        <v>24</v>
      </c>
      <c r="M22" s="7" t="s">
        <v>14</v>
      </c>
      <c r="N22" s="42" t="s">
        <v>24</v>
      </c>
    </row>
    <row r="23" spans="2:14" x14ac:dyDescent="0.3">
      <c r="B23" s="8">
        <v>14</v>
      </c>
      <c r="C23" s="19" t="s">
        <v>254</v>
      </c>
      <c r="D23" s="5" t="s">
        <v>84</v>
      </c>
      <c r="E23" s="6" t="s">
        <v>268</v>
      </c>
      <c r="F23" s="48">
        <v>28.5</v>
      </c>
      <c r="G23" s="50">
        <v>40.25</v>
      </c>
      <c r="H23" s="5" t="s">
        <v>15</v>
      </c>
      <c r="I23" s="5" t="s">
        <v>16</v>
      </c>
      <c r="J23" s="5" t="s">
        <v>13</v>
      </c>
      <c r="K23" s="41" t="s">
        <v>24</v>
      </c>
      <c r="L23" s="41" t="s">
        <v>24</v>
      </c>
      <c r="M23" s="7" t="s">
        <v>191</v>
      </c>
      <c r="N23" s="42" t="s">
        <v>24</v>
      </c>
    </row>
    <row r="24" spans="2:14" x14ac:dyDescent="0.3">
      <c r="B24" s="8">
        <v>15</v>
      </c>
      <c r="C24" s="19" t="s">
        <v>254</v>
      </c>
      <c r="D24" s="5" t="s">
        <v>84</v>
      </c>
      <c r="E24" s="6" t="s">
        <v>269</v>
      </c>
      <c r="F24" s="48">
        <v>25.5</v>
      </c>
      <c r="G24" s="50">
        <v>36.700000000000003</v>
      </c>
      <c r="H24" s="5" t="s">
        <v>15</v>
      </c>
      <c r="I24" s="5" t="s">
        <v>16</v>
      </c>
      <c r="J24" s="5" t="s">
        <v>13</v>
      </c>
      <c r="K24" s="41" t="s">
        <v>24</v>
      </c>
      <c r="L24" s="41" t="s">
        <v>24</v>
      </c>
      <c r="M24" s="7" t="s">
        <v>127</v>
      </c>
      <c r="N24" s="42" t="s">
        <v>24</v>
      </c>
    </row>
    <row r="25" spans="2:14" x14ac:dyDescent="0.3">
      <c r="B25" s="8">
        <v>16</v>
      </c>
      <c r="C25" s="19" t="s">
        <v>254</v>
      </c>
      <c r="D25" s="5" t="s">
        <v>84</v>
      </c>
      <c r="E25" s="6" t="s">
        <v>270</v>
      </c>
      <c r="F25" s="48">
        <v>22</v>
      </c>
      <c r="G25" s="50">
        <v>32.5</v>
      </c>
      <c r="H25" s="5" t="s">
        <v>15</v>
      </c>
      <c r="I25" s="5" t="s">
        <v>16</v>
      </c>
      <c r="J25" s="5" t="s">
        <v>13</v>
      </c>
      <c r="K25" s="41" t="s">
        <v>24</v>
      </c>
      <c r="L25" s="41" t="s">
        <v>24</v>
      </c>
      <c r="M25" s="7" t="s">
        <v>12</v>
      </c>
      <c r="N25" s="42" t="s">
        <v>24</v>
      </c>
    </row>
    <row r="26" spans="2:14" x14ac:dyDescent="0.3">
      <c r="B26" s="8">
        <v>17</v>
      </c>
      <c r="C26" s="19" t="s">
        <v>254</v>
      </c>
      <c r="D26" s="5" t="s">
        <v>84</v>
      </c>
      <c r="E26" s="6" t="s">
        <v>271</v>
      </c>
      <c r="F26" s="48">
        <v>33.5</v>
      </c>
      <c r="G26" s="50">
        <v>47.45</v>
      </c>
      <c r="H26" s="5" t="s">
        <v>15</v>
      </c>
      <c r="I26" s="5" t="s">
        <v>16</v>
      </c>
      <c r="J26" s="5" t="s">
        <v>13</v>
      </c>
      <c r="K26" s="41" t="s">
        <v>24</v>
      </c>
      <c r="L26" s="41" t="s">
        <v>24</v>
      </c>
      <c r="M26" s="7" t="s">
        <v>14</v>
      </c>
      <c r="N26" s="42" t="s">
        <v>24</v>
      </c>
    </row>
    <row r="27" spans="2:14" x14ac:dyDescent="0.3">
      <c r="B27" s="8">
        <v>18</v>
      </c>
      <c r="C27" s="19" t="s">
        <v>254</v>
      </c>
      <c r="D27" s="5" t="s">
        <v>84</v>
      </c>
      <c r="E27" s="6" t="s">
        <v>272</v>
      </c>
      <c r="F27" s="48">
        <v>28.5</v>
      </c>
      <c r="G27" s="50">
        <v>40.950000000000003</v>
      </c>
      <c r="H27" s="5" t="s">
        <v>15</v>
      </c>
      <c r="I27" s="5" t="s">
        <v>16</v>
      </c>
      <c r="J27" s="5" t="s">
        <v>13</v>
      </c>
      <c r="K27" s="41" t="s">
        <v>24</v>
      </c>
      <c r="L27" s="41" t="s">
        <v>24</v>
      </c>
      <c r="M27" s="7" t="s">
        <v>127</v>
      </c>
      <c r="N27" s="42" t="s">
        <v>24</v>
      </c>
    </row>
    <row r="28" spans="2:14" x14ac:dyDescent="0.3">
      <c r="B28" s="13"/>
      <c r="C28" s="23"/>
      <c r="D28" s="20"/>
      <c r="E28" s="14"/>
      <c r="F28" s="14"/>
      <c r="G28" s="14"/>
      <c r="H28" s="14"/>
      <c r="I28" s="14"/>
      <c r="J28" s="14"/>
      <c r="K28" s="14"/>
      <c r="L28" s="14"/>
      <c r="M28" s="15" t="s">
        <v>17</v>
      </c>
      <c r="N28" s="16">
        <f>SUBTOTAL(109,Table141415[Skiriamos lėšos, iš viso])</f>
        <v>799388</v>
      </c>
    </row>
  </sheetData>
  <pageMargins left="0.7" right="0.7" top="0.75" bottom="0.75" header="0.3" footer="0.3"/>
  <pageSetup paperSize="9" orientation="portrait" horizontalDpi="0" verticalDpi="0"/>
  <drawing r:id="rId1"/>
  <legacyDrawing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D6A2B-92F4-0B45-A7AD-B8700E2B6E95}">
  <dimension ref="B5:N17"/>
  <sheetViews>
    <sheetView showGridLines="0" zoomScale="90" zoomScaleNormal="90" workbookViewId="0">
      <selection activeCell="N17" sqref="N17"/>
    </sheetView>
  </sheetViews>
  <sheetFormatPr defaultColWidth="11.19921875" defaultRowHeight="15.6" x14ac:dyDescent="0.3"/>
  <cols>
    <col min="1" max="1" width="2.3984375" customWidth="1"/>
    <col min="2" max="2" width="4.69921875" customWidth="1"/>
    <col min="3" max="3" width="6.3984375" style="22" customWidth="1"/>
    <col min="4" max="4" width="9.8984375" style="18" customWidth="1"/>
    <col min="5" max="5" width="12.69921875" customWidth="1"/>
    <col min="6" max="6" width="9" customWidth="1"/>
    <col min="7" max="7" width="10.796875" customWidth="1"/>
    <col min="8" max="8" width="15.09765625" customWidth="1"/>
    <col min="9" max="9" width="17.796875" customWidth="1"/>
    <col min="10" max="10" width="16.09765625" customWidth="1"/>
    <col min="11" max="11" width="23" bestFit="1" customWidth="1"/>
    <col min="12" max="12" width="36.3984375" customWidth="1"/>
    <col min="13" max="13" width="33.09765625" customWidth="1"/>
    <col min="14" max="14" width="10.69921875" customWidth="1"/>
  </cols>
  <sheetData>
    <row r="5" spans="2:14" ht="18" x14ac:dyDescent="0.3">
      <c r="B5" s="3" t="s">
        <v>306</v>
      </c>
      <c r="C5" s="21"/>
      <c r="D5" s="17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4" x14ac:dyDescent="0.3">
      <c r="B6" s="1" t="s">
        <v>22</v>
      </c>
    </row>
    <row r="7" spans="2:14" x14ac:dyDescent="0.3">
      <c r="B7" s="2" t="s">
        <v>23</v>
      </c>
    </row>
    <row r="8" spans="2:14" ht="9.6" customHeight="1" x14ac:dyDescent="0.3"/>
    <row r="9" spans="2:14" ht="61.8" customHeight="1" x14ac:dyDescent="0.3">
      <c r="B9" s="10" t="s">
        <v>18</v>
      </c>
      <c r="C9" s="11" t="s">
        <v>1</v>
      </c>
      <c r="D9" s="11" t="s">
        <v>35</v>
      </c>
      <c r="E9" s="11" t="s">
        <v>2</v>
      </c>
      <c r="F9" s="11" t="s">
        <v>3</v>
      </c>
      <c r="G9" s="11" t="s">
        <v>85</v>
      </c>
      <c r="H9" s="11" t="s">
        <v>4</v>
      </c>
      <c r="I9" s="11" t="s">
        <v>307</v>
      </c>
      <c r="J9" s="11" t="s">
        <v>5</v>
      </c>
      <c r="K9" s="11" t="s">
        <v>6</v>
      </c>
      <c r="L9" s="11" t="s">
        <v>7</v>
      </c>
      <c r="M9" s="12" t="s">
        <v>8</v>
      </c>
      <c r="N9" s="12" t="s">
        <v>9</v>
      </c>
    </row>
    <row r="10" spans="2:14" x14ac:dyDescent="0.3">
      <c r="B10" s="8">
        <v>1</v>
      </c>
      <c r="C10" s="19" t="s">
        <v>254</v>
      </c>
      <c r="D10" s="5" t="s">
        <v>95</v>
      </c>
      <c r="E10" s="6" t="s">
        <v>281</v>
      </c>
      <c r="F10" s="47">
        <v>36.5</v>
      </c>
      <c r="G10" s="49">
        <v>52.05</v>
      </c>
      <c r="H10" s="5" t="s">
        <v>10</v>
      </c>
      <c r="I10" s="5">
        <v>1</v>
      </c>
      <c r="J10" s="5" t="s">
        <v>11</v>
      </c>
      <c r="K10" s="7" t="s">
        <v>288</v>
      </c>
      <c r="L10" s="7" t="s">
        <v>290</v>
      </c>
      <c r="M10" s="7" t="s">
        <v>14</v>
      </c>
      <c r="N10" s="9">
        <v>199990</v>
      </c>
    </row>
    <row r="11" spans="2:14" x14ac:dyDescent="0.3">
      <c r="B11" s="8">
        <v>2</v>
      </c>
      <c r="C11" s="19" t="s">
        <v>254</v>
      </c>
      <c r="D11" s="5" t="s">
        <v>95</v>
      </c>
      <c r="E11" s="6" t="s">
        <v>282</v>
      </c>
      <c r="F11" s="47">
        <v>34.5</v>
      </c>
      <c r="G11" s="49">
        <v>49.7</v>
      </c>
      <c r="H11" s="5" t="s">
        <v>10</v>
      </c>
      <c r="I11" s="5">
        <v>2</v>
      </c>
      <c r="J11" s="5" t="s">
        <v>11</v>
      </c>
      <c r="K11" s="7" t="s">
        <v>289</v>
      </c>
      <c r="L11" s="7" t="s">
        <v>291</v>
      </c>
      <c r="M11" s="7" t="s">
        <v>248</v>
      </c>
      <c r="N11" s="9">
        <v>199864</v>
      </c>
    </row>
    <row r="12" spans="2:14" x14ac:dyDescent="0.3">
      <c r="B12" s="8">
        <v>3</v>
      </c>
      <c r="C12" s="19" t="s">
        <v>254</v>
      </c>
      <c r="D12" s="5" t="s">
        <v>95</v>
      </c>
      <c r="E12" s="6" t="s">
        <v>283</v>
      </c>
      <c r="F12" s="47">
        <v>33</v>
      </c>
      <c r="G12" s="49">
        <v>47.2</v>
      </c>
      <c r="H12" s="5" t="s">
        <v>10</v>
      </c>
      <c r="I12" s="5">
        <v>3</v>
      </c>
      <c r="J12" s="5" t="s">
        <v>13</v>
      </c>
      <c r="K12" s="41" t="s">
        <v>24</v>
      </c>
      <c r="L12" s="41" t="s">
        <v>24</v>
      </c>
      <c r="M12" s="7" t="s">
        <v>19</v>
      </c>
      <c r="N12" s="42" t="s">
        <v>24</v>
      </c>
    </row>
    <row r="13" spans="2:14" x14ac:dyDescent="0.3">
      <c r="B13" s="8">
        <v>4</v>
      </c>
      <c r="C13" s="19" t="s">
        <v>254</v>
      </c>
      <c r="D13" s="5" t="s">
        <v>95</v>
      </c>
      <c r="E13" s="6" t="s">
        <v>284</v>
      </c>
      <c r="F13" s="47">
        <v>31.5</v>
      </c>
      <c r="G13" s="49">
        <v>44.85</v>
      </c>
      <c r="H13" s="5" t="s">
        <v>10</v>
      </c>
      <c r="I13" s="5">
        <v>4</v>
      </c>
      <c r="J13" s="5" t="s">
        <v>13</v>
      </c>
      <c r="K13" s="41" t="s">
        <v>24</v>
      </c>
      <c r="L13" s="41" t="s">
        <v>24</v>
      </c>
      <c r="M13" s="7" t="s">
        <v>19</v>
      </c>
      <c r="N13" s="42" t="s">
        <v>24</v>
      </c>
    </row>
    <row r="14" spans="2:14" x14ac:dyDescent="0.3">
      <c r="B14" s="8">
        <v>5</v>
      </c>
      <c r="C14" s="19" t="s">
        <v>254</v>
      </c>
      <c r="D14" s="5" t="s">
        <v>95</v>
      </c>
      <c r="E14" s="6" t="s">
        <v>285</v>
      </c>
      <c r="F14" s="48">
        <v>30</v>
      </c>
      <c r="G14" s="50">
        <v>43.4</v>
      </c>
      <c r="H14" s="5" t="s">
        <v>10</v>
      </c>
      <c r="I14" s="5">
        <v>5</v>
      </c>
      <c r="J14" s="5" t="s">
        <v>13</v>
      </c>
      <c r="K14" s="41" t="s">
        <v>24</v>
      </c>
      <c r="L14" s="41" t="s">
        <v>24</v>
      </c>
      <c r="M14" s="7" t="s">
        <v>19</v>
      </c>
      <c r="N14" s="42" t="s">
        <v>24</v>
      </c>
    </row>
    <row r="15" spans="2:14" x14ac:dyDescent="0.3">
      <c r="B15" s="8">
        <v>6</v>
      </c>
      <c r="C15" s="19" t="s">
        <v>254</v>
      </c>
      <c r="D15" s="5" t="s">
        <v>95</v>
      </c>
      <c r="E15" s="6" t="s">
        <v>286</v>
      </c>
      <c r="F15" s="48">
        <v>29.5</v>
      </c>
      <c r="G15" s="50">
        <v>42.6</v>
      </c>
      <c r="H15" s="5" t="s">
        <v>10</v>
      </c>
      <c r="I15" s="5">
        <v>6</v>
      </c>
      <c r="J15" s="5" t="s">
        <v>13</v>
      </c>
      <c r="K15" s="41" t="s">
        <v>24</v>
      </c>
      <c r="L15" s="41" t="s">
        <v>24</v>
      </c>
      <c r="M15" s="7" t="s">
        <v>14</v>
      </c>
      <c r="N15" s="42" t="s">
        <v>24</v>
      </c>
    </row>
    <row r="16" spans="2:14" x14ac:dyDescent="0.3">
      <c r="B16" s="8">
        <v>7</v>
      </c>
      <c r="C16" s="19" t="s">
        <v>254</v>
      </c>
      <c r="D16" s="5" t="s">
        <v>95</v>
      </c>
      <c r="E16" s="6" t="s">
        <v>287</v>
      </c>
      <c r="F16" s="48">
        <v>24.5</v>
      </c>
      <c r="G16" s="50">
        <v>34.950000000000003</v>
      </c>
      <c r="H16" s="5" t="s">
        <v>15</v>
      </c>
      <c r="I16" s="5" t="s">
        <v>16</v>
      </c>
      <c r="J16" s="5" t="s">
        <v>13</v>
      </c>
      <c r="K16" s="41" t="s">
        <v>24</v>
      </c>
      <c r="L16" s="41" t="s">
        <v>24</v>
      </c>
      <c r="M16" s="7" t="s">
        <v>19</v>
      </c>
      <c r="N16" s="42" t="s">
        <v>24</v>
      </c>
    </row>
    <row r="17" spans="2:14" x14ac:dyDescent="0.3">
      <c r="B17" s="13"/>
      <c r="C17" s="23"/>
      <c r="D17" s="20"/>
      <c r="E17" s="14"/>
      <c r="F17" s="14"/>
      <c r="G17" s="14"/>
      <c r="H17" s="14"/>
      <c r="I17" s="14"/>
      <c r="J17" s="14"/>
      <c r="K17" s="14"/>
      <c r="L17" s="14"/>
      <c r="M17" s="15" t="s">
        <v>17</v>
      </c>
      <c r="N17" s="16">
        <f>SUBTOTAL(109,Table1416[Skiriamos lėšos, iš viso])</f>
        <v>399854</v>
      </c>
    </row>
  </sheetData>
  <pageMargins left="0.7" right="0.7" top="0.75" bottom="0.75" header="0.3" footer="0.3"/>
  <pageSetup paperSize="9" orientation="portrait" horizontalDpi="0" verticalDpi="0"/>
  <drawing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8F15C-FFCE-F24C-9F50-0D6BF7D138D3}">
  <dimension ref="B5:N27"/>
  <sheetViews>
    <sheetView showGridLines="0" zoomScale="90" zoomScaleNormal="90" workbookViewId="0">
      <selection activeCell="E6" sqref="E6"/>
    </sheetView>
  </sheetViews>
  <sheetFormatPr defaultColWidth="11.19921875" defaultRowHeight="15.6" x14ac:dyDescent="0.3"/>
  <cols>
    <col min="1" max="1" width="1.8984375" customWidth="1"/>
    <col min="2" max="2" width="4.19921875" customWidth="1"/>
    <col min="3" max="3" width="6.09765625" style="22" customWidth="1"/>
    <col min="4" max="4" width="9.3984375" customWidth="1"/>
    <col min="5" max="5" width="13.3984375" customWidth="1"/>
    <col min="6" max="6" width="8.796875" customWidth="1"/>
    <col min="7" max="7" width="11" customWidth="1"/>
    <col min="8" max="8" width="15.3984375" customWidth="1"/>
    <col min="9" max="9" width="17.796875" customWidth="1"/>
    <col min="10" max="10" width="16.3984375" customWidth="1"/>
    <col min="11" max="11" width="19.59765625" customWidth="1"/>
    <col min="12" max="12" width="39.09765625" bestFit="1" customWidth="1"/>
    <col min="13" max="13" width="31" customWidth="1"/>
    <col min="14" max="14" width="10.8984375" customWidth="1"/>
  </cols>
  <sheetData>
    <row r="5" spans="2:14" ht="18" x14ac:dyDescent="0.3">
      <c r="B5" s="3" t="s">
        <v>293</v>
      </c>
      <c r="C5" s="21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4" x14ac:dyDescent="0.3">
      <c r="B6" s="1" t="s">
        <v>22</v>
      </c>
    </row>
    <row r="7" spans="2:14" x14ac:dyDescent="0.3">
      <c r="B7" s="2" t="s">
        <v>23</v>
      </c>
    </row>
    <row r="8" spans="2:14" ht="8.4" customHeight="1" x14ac:dyDescent="0.3"/>
    <row r="9" spans="2:14" ht="61.2" customHeight="1" x14ac:dyDescent="0.3">
      <c r="B9" s="10" t="s">
        <v>18</v>
      </c>
      <c r="C9" s="11" t="s">
        <v>1</v>
      </c>
      <c r="D9" s="11" t="s">
        <v>35</v>
      </c>
      <c r="E9" s="11" t="s">
        <v>2</v>
      </c>
      <c r="F9" s="11" t="s">
        <v>3</v>
      </c>
      <c r="G9" s="11" t="s">
        <v>85</v>
      </c>
      <c r="H9" s="11" t="s">
        <v>4</v>
      </c>
      <c r="I9" s="11" t="s">
        <v>307</v>
      </c>
      <c r="J9" s="11" t="s">
        <v>5</v>
      </c>
      <c r="K9" s="11" t="s">
        <v>6</v>
      </c>
      <c r="L9" s="11" t="s">
        <v>7</v>
      </c>
      <c r="M9" s="12" t="s">
        <v>8</v>
      </c>
      <c r="N9" s="12" t="s">
        <v>9</v>
      </c>
    </row>
    <row r="10" spans="2:14" x14ac:dyDescent="0.3">
      <c r="B10" s="8">
        <v>1</v>
      </c>
      <c r="C10" s="19" t="s">
        <v>83</v>
      </c>
      <c r="D10" s="5" t="s">
        <v>84</v>
      </c>
      <c r="E10" s="6" t="s">
        <v>66</v>
      </c>
      <c r="F10" s="47">
        <v>39</v>
      </c>
      <c r="G10" s="49">
        <v>56</v>
      </c>
      <c r="H10" s="5" t="s">
        <v>10</v>
      </c>
      <c r="I10" s="5">
        <v>1</v>
      </c>
      <c r="J10" s="5" t="s">
        <v>11</v>
      </c>
      <c r="K10" s="7" t="s">
        <v>86</v>
      </c>
      <c r="L10" s="7" t="s">
        <v>89</v>
      </c>
      <c r="M10" s="7" t="s">
        <v>19</v>
      </c>
      <c r="N10" s="9">
        <v>195981</v>
      </c>
    </row>
    <row r="11" spans="2:14" x14ac:dyDescent="0.3">
      <c r="B11" s="8">
        <v>2</v>
      </c>
      <c r="C11" s="19" t="s">
        <v>83</v>
      </c>
      <c r="D11" s="5" t="s">
        <v>84</v>
      </c>
      <c r="E11" s="6" t="s">
        <v>67</v>
      </c>
      <c r="F11" s="47">
        <v>38</v>
      </c>
      <c r="G11" s="49">
        <v>53.65</v>
      </c>
      <c r="H11" s="5" t="s">
        <v>10</v>
      </c>
      <c r="I11" s="5">
        <v>2</v>
      </c>
      <c r="J11" s="5" t="s">
        <v>11</v>
      </c>
      <c r="K11" s="7" t="s">
        <v>87</v>
      </c>
      <c r="L11" s="7" t="s">
        <v>90</v>
      </c>
      <c r="M11" s="7" t="s">
        <v>92</v>
      </c>
      <c r="N11" s="9">
        <v>96934</v>
      </c>
    </row>
    <row r="12" spans="2:14" x14ac:dyDescent="0.3">
      <c r="B12" s="8">
        <v>3</v>
      </c>
      <c r="C12" s="19" t="s">
        <v>83</v>
      </c>
      <c r="D12" s="5" t="s">
        <v>84</v>
      </c>
      <c r="E12" s="6" t="s">
        <v>68</v>
      </c>
      <c r="F12" s="47">
        <v>36.5</v>
      </c>
      <c r="G12" s="49">
        <v>51.95</v>
      </c>
      <c r="H12" s="5" t="s">
        <v>10</v>
      </c>
      <c r="I12" s="5">
        <v>3</v>
      </c>
      <c r="J12" s="5" t="s">
        <v>11</v>
      </c>
      <c r="K12" s="7" t="s">
        <v>88</v>
      </c>
      <c r="L12" s="7" t="s">
        <v>91</v>
      </c>
      <c r="M12" s="7" t="s">
        <v>19</v>
      </c>
      <c r="N12" s="9">
        <v>199929</v>
      </c>
    </row>
    <row r="13" spans="2:14" x14ac:dyDescent="0.3">
      <c r="B13" s="8">
        <v>4</v>
      </c>
      <c r="C13" s="19" t="s">
        <v>83</v>
      </c>
      <c r="D13" s="5" t="s">
        <v>84</v>
      </c>
      <c r="E13" s="6" t="s">
        <v>69</v>
      </c>
      <c r="F13" s="47">
        <v>35</v>
      </c>
      <c r="G13" s="49">
        <v>50.45</v>
      </c>
      <c r="H13" s="5" t="s">
        <v>10</v>
      </c>
      <c r="I13" s="5">
        <v>4</v>
      </c>
      <c r="J13" s="5" t="s">
        <v>13</v>
      </c>
      <c r="K13" s="41" t="s">
        <v>24</v>
      </c>
      <c r="L13" s="41" t="s">
        <v>24</v>
      </c>
      <c r="M13" s="7" t="s">
        <v>12</v>
      </c>
      <c r="N13" s="42" t="s">
        <v>24</v>
      </c>
    </row>
    <row r="14" spans="2:14" x14ac:dyDescent="0.3">
      <c r="B14" s="8">
        <v>5</v>
      </c>
      <c r="C14" s="19" t="s">
        <v>83</v>
      </c>
      <c r="D14" s="5" t="s">
        <v>84</v>
      </c>
      <c r="E14" s="6" t="s">
        <v>70</v>
      </c>
      <c r="F14" s="47">
        <v>34</v>
      </c>
      <c r="G14" s="49">
        <v>48.6</v>
      </c>
      <c r="H14" s="5" t="s">
        <v>10</v>
      </c>
      <c r="I14" s="5">
        <v>5</v>
      </c>
      <c r="J14" s="5" t="s">
        <v>13</v>
      </c>
      <c r="K14" s="41" t="s">
        <v>24</v>
      </c>
      <c r="L14" s="41" t="s">
        <v>24</v>
      </c>
      <c r="M14" s="7" t="s">
        <v>12</v>
      </c>
      <c r="N14" s="42" t="s">
        <v>24</v>
      </c>
    </row>
    <row r="15" spans="2:14" x14ac:dyDescent="0.3">
      <c r="B15" s="8">
        <v>6</v>
      </c>
      <c r="C15" s="19" t="s">
        <v>83</v>
      </c>
      <c r="D15" s="5" t="s">
        <v>84</v>
      </c>
      <c r="E15" s="6" t="s">
        <v>71</v>
      </c>
      <c r="F15" s="47">
        <v>33.5</v>
      </c>
      <c r="G15" s="49">
        <v>47.45</v>
      </c>
      <c r="H15" s="5" t="s">
        <v>10</v>
      </c>
      <c r="I15" s="5">
        <v>6</v>
      </c>
      <c r="J15" s="5" t="s">
        <v>13</v>
      </c>
      <c r="K15" s="41" t="s">
        <v>24</v>
      </c>
      <c r="L15" s="41" t="s">
        <v>24</v>
      </c>
      <c r="M15" s="7" t="s">
        <v>14</v>
      </c>
      <c r="N15" s="42" t="s">
        <v>24</v>
      </c>
    </row>
    <row r="16" spans="2:14" x14ac:dyDescent="0.3">
      <c r="B16" s="8">
        <v>7</v>
      </c>
      <c r="C16" s="19" t="s">
        <v>83</v>
      </c>
      <c r="D16" s="5" t="s">
        <v>84</v>
      </c>
      <c r="E16" s="6" t="s">
        <v>72</v>
      </c>
      <c r="F16" s="48">
        <v>33.5</v>
      </c>
      <c r="G16" s="50">
        <v>47.4</v>
      </c>
      <c r="H16" s="5" t="s">
        <v>10</v>
      </c>
      <c r="I16" s="5">
        <v>7</v>
      </c>
      <c r="J16" s="5" t="s">
        <v>13</v>
      </c>
      <c r="K16" s="41" t="s">
        <v>24</v>
      </c>
      <c r="L16" s="41" t="s">
        <v>24</v>
      </c>
      <c r="M16" s="7" t="s">
        <v>93</v>
      </c>
      <c r="N16" s="42" t="s">
        <v>24</v>
      </c>
    </row>
    <row r="17" spans="2:14" x14ac:dyDescent="0.3">
      <c r="B17" s="8">
        <v>8</v>
      </c>
      <c r="C17" s="19" t="s">
        <v>83</v>
      </c>
      <c r="D17" s="5" t="s">
        <v>84</v>
      </c>
      <c r="E17" s="6" t="s">
        <v>73</v>
      </c>
      <c r="F17" s="48">
        <v>33</v>
      </c>
      <c r="G17" s="50">
        <v>47.35</v>
      </c>
      <c r="H17" s="5" t="s">
        <v>10</v>
      </c>
      <c r="I17" s="5">
        <v>8</v>
      </c>
      <c r="J17" s="5" t="s">
        <v>13</v>
      </c>
      <c r="K17" s="41" t="s">
        <v>24</v>
      </c>
      <c r="L17" s="41" t="s">
        <v>24</v>
      </c>
      <c r="M17" s="7" t="s">
        <v>19</v>
      </c>
      <c r="N17" s="42" t="s">
        <v>24</v>
      </c>
    </row>
    <row r="18" spans="2:14" x14ac:dyDescent="0.3">
      <c r="B18" s="8">
        <v>9</v>
      </c>
      <c r="C18" s="19" t="s">
        <v>83</v>
      </c>
      <c r="D18" s="5" t="s">
        <v>84</v>
      </c>
      <c r="E18" s="6" t="s">
        <v>74</v>
      </c>
      <c r="F18" s="48">
        <v>32</v>
      </c>
      <c r="G18" s="50">
        <v>45.85</v>
      </c>
      <c r="H18" s="5" t="s">
        <v>10</v>
      </c>
      <c r="I18" s="5">
        <v>9</v>
      </c>
      <c r="J18" s="5" t="s">
        <v>13</v>
      </c>
      <c r="K18" s="41" t="s">
        <v>24</v>
      </c>
      <c r="L18" s="41" t="s">
        <v>24</v>
      </c>
      <c r="M18" s="7" t="s">
        <v>19</v>
      </c>
      <c r="N18" s="42" t="s">
        <v>24</v>
      </c>
    </row>
    <row r="19" spans="2:14" x14ac:dyDescent="0.3">
      <c r="B19" s="8">
        <v>10</v>
      </c>
      <c r="C19" s="19" t="s">
        <v>83</v>
      </c>
      <c r="D19" s="5" t="s">
        <v>84</v>
      </c>
      <c r="E19" s="6" t="s">
        <v>75</v>
      </c>
      <c r="F19" s="48">
        <v>31</v>
      </c>
      <c r="G19" s="50">
        <v>44.5</v>
      </c>
      <c r="H19" s="5" t="s">
        <v>10</v>
      </c>
      <c r="I19" s="5">
        <v>10</v>
      </c>
      <c r="J19" s="5" t="s">
        <v>13</v>
      </c>
      <c r="K19" s="41" t="s">
        <v>24</v>
      </c>
      <c r="L19" s="41" t="s">
        <v>24</v>
      </c>
      <c r="M19" s="7" t="s">
        <v>19</v>
      </c>
      <c r="N19" s="42" t="s">
        <v>24</v>
      </c>
    </row>
    <row r="20" spans="2:14" x14ac:dyDescent="0.3">
      <c r="B20" s="8">
        <v>11</v>
      </c>
      <c r="C20" s="19" t="s">
        <v>83</v>
      </c>
      <c r="D20" s="5" t="s">
        <v>84</v>
      </c>
      <c r="E20" s="6" t="s">
        <v>76</v>
      </c>
      <c r="F20" s="48">
        <v>31.5</v>
      </c>
      <c r="G20" s="50">
        <v>44.1</v>
      </c>
      <c r="H20" s="5" t="s">
        <v>10</v>
      </c>
      <c r="I20" s="5">
        <v>11</v>
      </c>
      <c r="J20" s="5" t="s">
        <v>13</v>
      </c>
      <c r="K20" s="41" t="s">
        <v>24</v>
      </c>
      <c r="L20" s="41" t="s">
        <v>24</v>
      </c>
      <c r="M20" s="7" t="s">
        <v>19</v>
      </c>
      <c r="N20" s="42" t="s">
        <v>24</v>
      </c>
    </row>
    <row r="21" spans="2:14" x14ac:dyDescent="0.3">
      <c r="B21" s="8">
        <v>12</v>
      </c>
      <c r="C21" s="19" t="s">
        <v>83</v>
      </c>
      <c r="D21" s="5" t="s">
        <v>84</v>
      </c>
      <c r="E21" s="6" t="s">
        <v>77</v>
      </c>
      <c r="F21" s="48">
        <v>29</v>
      </c>
      <c r="G21" s="50">
        <v>42.2</v>
      </c>
      <c r="H21" s="5" t="s">
        <v>10</v>
      </c>
      <c r="I21" s="5">
        <v>12</v>
      </c>
      <c r="J21" s="5" t="s">
        <v>13</v>
      </c>
      <c r="K21" s="41" t="s">
        <v>24</v>
      </c>
      <c r="L21" s="41" t="s">
        <v>24</v>
      </c>
      <c r="M21" s="7" t="s">
        <v>12</v>
      </c>
      <c r="N21" s="42" t="s">
        <v>24</v>
      </c>
    </row>
    <row r="22" spans="2:14" x14ac:dyDescent="0.3">
      <c r="B22" s="8">
        <v>13</v>
      </c>
      <c r="C22" s="19" t="s">
        <v>83</v>
      </c>
      <c r="D22" s="5" t="s">
        <v>84</v>
      </c>
      <c r="E22" s="6" t="s">
        <v>78</v>
      </c>
      <c r="F22" s="48">
        <v>29.5</v>
      </c>
      <c r="G22" s="50">
        <v>41.8</v>
      </c>
      <c r="H22" s="5" t="s">
        <v>10</v>
      </c>
      <c r="I22" s="5">
        <v>13</v>
      </c>
      <c r="J22" s="5" t="s">
        <v>13</v>
      </c>
      <c r="K22" s="41" t="s">
        <v>24</v>
      </c>
      <c r="L22" s="41" t="s">
        <v>24</v>
      </c>
      <c r="M22" s="7" t="s">
        <v>19</v>
      </c>
      <c r="N22" s="42" t="s">
        <v>24</v>
      </c>
    </row>
    <row r="23" spans="2:14" x14ac:dyDescent="0.3">
      <c r="B23" s="8">
        <v>14</v>
      </c>
      <c r="C23" s="19" t="s">
        <v>83</v>
      </c>
      <c r="D23" s="5" t="s">
        <v>84</v>
      </c>
      <c r="E23" s="6" t="s">
        <v>79</v>
      </c>
      <c r="F23" s="48">
        <v>30</v>
      </c>
      <c r="G23" s="50">
        <v>42.8</v>
      </c>
      <c r="H23" s="5" t="s">
        <v>15</v>
      </c>
      <c r="I23" s="5" t="s">
        <v>16</v>
      </c>
      <c r="J23" s="5" t="s">
        <v>13</v>
      </c>
      <c r="K23" s="41" t="s">
        <v>24</v>
      </c>
      <c r="L23" s="41" t="s">
        <v>24</v>
      </c>
      <c r="M23" s="7" t="s">
        <v>19</v>
      </c>
      <c r="N23" s="42" t="s">
        <v>24</v>
      </c>
    </row>
    <row r="24" spans="2:14" x14ac:dyDescent="0.3">
      <c r="B24" s="8">
        <v>15</v>
      </c>
      <c r="C24" s="19" t="s">
        <v>83</v>
      </c>
      <c r="D24" s="5" t="s">
        <v>84</v>
      </c>
      <c r="E24" s="6" t="s">
        <v>80</v>
      </c>
      <c r="F24" s="48">
        <v>11</v>
      </c>
      <c r="G24" s="50">
        <v>16.600000000000001</v>
      </c>
      <c r="H24" s="5" t="s">
        <v>15</v>
      </c>
      <c r="I24" s="5" t="s">
        <v>16</v>
      </c>
      <c r="J24" s="5" t="s">
        <v>13</v>
      </c>
      <c r="K24" s="41" t="s">
        <v>24</v>
      </c>
      <c r="L24" s="41" t="s">
        <v>24</v>
      </c>
      <c r="M24" s="7" t="s">
        <v>94</v>
      </c>
      <c r="N24" s="42" t="s">
        <v>24</v>
      </c>
    </row>
    <row r="25" spans="2:14" x14ac:dyDescent="0.3">
      <c r="B25" s="8">
        <v>16</v>
      </c>
      <c r="C25" s="19" t="s">
        <v>83</v>
      </c>
      <c r="D25" s="5" t="s">
        <v>84</v>
      </c>
      <c r="E25" s="6" t="s">
        <v>81</v>
      </c>
      <c r="F25" s="48">
        <v>28</v>
      </c>
      <c r="G25" s="50">
        <v>40.700000000000003</v>
      </c>
      <c r="H25" s="5" t="s">
        <v>15</v>
      </c>
      <c r="I25" s="5" t="s">
        <v>16</v>
      </c>
      <c r="J25" s="5" t="s">
        <v>13</v>
      </c>
      <c r="K25" s="41" t="s">
        <v>24</v>
      </c>
      <c r="L25" s="41" t="s">
        <v>24</v>
      </c>
      <c r="M25" s="7" t="s">
        <v>19</v>
      </c>
      <c r="N25" s="42" t="s">
        <v>24</v>
      </c>
    </row>
    <row r="26" spans="2:14" x14ac:dyDescent="0.3">
      <c r="B26" s="8">
        <v>17</v>
      </c>
      <c r="C26" s="19" t="s">
        <v>83</v>
      </c>
      <c r="D26" s="5" t="s">
        <v>84</v>
      </c>
      <c r="E26" s="6" t="s">
        <v>82</v>
      </c>
      <c r="F26" s="48">
        <v>16.5</v>
      </c>
      <c r="G26" s="50">
        <v>23.8</v>
      </c>
      <c r="H26" s="5" t="s">
        <v>15</v>
      </c>
      <c r="I26" s="5" t="s">
        <v>16</v>
      </c>
      <c r="J26" s="5" t="s">
        <v>13</v>
      </c>
      <c r="K26" s="41" t="s">
        <v>24</v>
      </c>
      <c r="L26" s="41" t="s">
        <v>24</v>
      </c>
      <c r="M26" s="7" t="s">
        <v>12</v>
      </c>
      <c r="N26" s="42" t="s">
        <v>24</v>
      </c>
    </row>
    <row r="27" spans="2:14" x14ac:dyDescent="0.3">
      <c r="B27" s="13"/>
      <c r="C27" s="23"/>
      <c r="D27" s="14"/>
      <c r="E27" s="14"/>
      <c r="F27" s="14"/>
      <c r="G27" s="14"/>
      <c r="H27" s="14"/>
      <c r="I27" s="14"/>
      <c r="J27" s="14"/>
      <c r="K27" s="14"/>
      <c r="L27" s="14"/>
      <c r="M27" s="15" t="s">
        <v>17</v>
      </c>
      <c r="N27" s="16">
        <f>SUBTOTAL(109,Table1[Skiriamos lėšos, iš viso])</f>
        <v>492844</v>
      </c>
    </row>
  </sheetData>
  <phoneticPr fontId="16" type="noConversion"/>
  <pageMargins left="0.7" right="0.7" top="0.75" bottom="0.75" header="0.3" footer="0.3"/>
  <pageSetup paperSize="9" orientation="portrait" horizontalDpi="0" verticalDpi="0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1B98C-7851-F74E-9EF6-3626B75C3CC5}">
  <dimension ref="B5:N13"/>
  <sheetViews>
    <sheetView showGridLines="0" zoomScale="90" zoomScaleNormal="90" workbookViewId="0">
      <selection activeCell="N10" sqref="N10"/>
    </sheetView>
  </sheetViews>
  <sheetFormatPr defaultColWidth="11.19921875" defaultRowHeight="15.6" x14ac:dyDescent="0.3"/>
  <cols>
    <col min="1" max="1" width="2.19921875" customWidth="1"/>
    <col min="2" max="2" width="3.8984375" customWidth="1"/>
    <col min="3" max="3" width="6.296875" style="22" customWidth="1"/>
    <col min="4" max="4" width="9.296875" bestFit="1" customWidth="1"/>
    <col min="5" max="5" width="12.59765625" customWidth="1"/>
    <col min="6" max="6" width="8.59765625" customWidth="1"/>
    <col min="7" max="7" width="10.796875" customWidth="1"/>
    <col min="8" max="8" width="15.69921875" customWidth="1"/>
    <col min="9" max="9" width="17.796875" customWidth="1"/>
    <col min="10" max="10" width="16.296875" customWidth="1"/>
    <col min="11" max="11" width="21" customWidth="1"/>
    <col min="12" max="12" width="48.19921875" customWidth="1"/>
    <col min="13" max="13" width="23.296875" customWidth="1"/>
    <col min="14" max="14" width="11.09765625" customWidth="1"/>
  </cols>
  <sheetData>
    <row r="5" spans="2:14" ht="18" x14ac:dyDescent="0.3">
      <c r="B5" s="3" t="s">
        <v>294</v>
      </c>
      <c r="C5" s="21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4" x14ac:dyDescent="0.3">
      <c r="B6" s="1" t="s">
        <v>22</v>
      </c>
    </row>
    <row r="7" spans="2:14" x14ac:dyDescent="0.3">
      <c r="B7" s="2" t="s">
        <v>23</v>
      </c>
    </row>
    <row r="8" spans="2:14" ht="7.8" customHeight="1" x14ac:dyDescent="0.3"/>
    <row r="9" spans="2:14" ht="61.8" customHeight="1" x14ac:dyDescent="0.3">
      <c r="B9" s="10" t="s">
        <v>18</v>
      </c>
      <c r="C9" s="11" t="s">
        <v>1</v>
      </c>
      <c r="D9" s="11" t="s">
        <v>35</v>
      </c>
      <c r="E9" s="11" t="s">
        <v>2</v>
      </c>
      <c r="F9" s="11" t="s">
        <v>3</v>
      </c>
      <c r="G9" s="11" t="s">
        <v>85</v>
      </c>
      <c r="H9" s="11" t="s">
        <v>4</v>
      </c>
      <c r="I9" s="11" t="s">
        <v>307</v>
      </c>
      <c r="J9" s="11" t="s">
        <v>5</v>
      </c>
      <c r="K9" s="11" t="s">
        <v>6</v>
      </c>
      <c r="L9" s="11" t="s">
        <v>7</v>
      </c>
      <c r="M9" s="12" t="s">
        <v>8</v>
      </c>
      <c r="N9" s="12" t="s">
        <v>9</v>
      </c>
    </row>
    <row r="10" spans="2:14" x14ac:dyDescent="0.3">
      <c r="B10" s="8">
        <v>1</v>
      </c>
      <c r="C10" s="19" t="s">
        <v>83</v>
      </c>
      <c r="D10" s="5" t="s">
        <v>95</v>
      </c>
      <c r="E10" s="6" t="s">
        <v>96</v>
      </c>
      <c r="F10" s="47">
        <v>32.5</v>
      </c>
      <c r="G10" s="5">
        <v>46.25</v>
      </c>
      <c r="H10" s="5" t="s">
        <v>10</v>
      </c>
      <c r="I10" s="5">
        <v>1</v>
      </c>
      <c r="J10" s="5" t="s">
        <v>11</v>
      </c>
      <c r="K10" s="56" t="s">
        <v>309</v>
      </c>
      <c r="L10" s="56" t="s">
        <v>308</v>
      </c>
      <c r="M10" s="7" t="s">
        <v>19</v>
      </c>
      <c r="N10" s="58">
        <v>198854</v>
      </c>
    </row>
    <row r="11" spans="2:14" x14ac:dyDescent="0.3">
      <c r="B11" s="8">
        <v>2</v>
      </c>
      <c r="C11" s="19" t="s">
        <v>83</v>
      </c>
      <c r="D11" s="5" t="s">
        <v>95</v>
      </c>
      <c r="E11" s="6" t="s">
        <v>97</v>
      </c>
      <c r="F11" s="47">
        <v>32</v>
      </c>
      <c r="G11" s="49">
        <v>45.6</v>
      </c>
      <c r="H11" s="5" t="s">
        <v>10</v>
      </c>
      <c r="I11" s="5">
        <v>2</v>
      </c>
      <c r="J11" s="5" t="s">
        <v>13</v>
      </c>
      <c r="K11" s="41" t="s">
        <v>24</v>
      </c>
      <c r="L11" s="41" t="s">
        <v>24</v>
      </c>
      <c r="M11" s="7" t="s">
        <v>19</v>
      </c>
      <c r="N11" s="42" t="s">
        <v>24</v>
      </c>
    </row>
    <row r="12" spans="2:14" x14ac:dyDescent="0.3">
      <c r="B12" s="8">
        <v>3</v>
      </c>
      <c r="C12" s="19" t="s">
        <v>83</v>
      </c>
      <c r="D12" s="5" t="s">
        <v>95</v>
      </c>
      <c r="E12" s="6" t="s">
        <v>98</v>
      </c>
      <c r="F12" s="48">
        <v>24.5</v>
      </c>
      <c r="G12" s="50">
        <v>34.799999999999997</v>
      </c>
      <c r="H12" s="5" t="s">
        <v>15</v>
      </c>
      <c r="I12" s="5" t="s">
        <v>16</v>
      </c>
      <c r="J12" s="5" t="s">
        <v>13</v>
      </c>
      <c r="K12" s="41" t="s">
        <v>24</v>
      </c>
      <c r="L12" s="41" t="s">
        <v>24</v>
      </c>
      <c r="M12" s="7" t="s">
        <v>19</v>
      </c>
      <c r="N12" s="42" t="s">
        <v>24</v>
      </c>
    </row>
    <row r="13" spans="2:14" x14ac:dyDescent="0.3">
      <c r="B13" s="13"/>
      <c r="C13" s="23"/>
      <c r="D13" s="14"/>
      <c r="E13" s="14"/>
      <c r="F13" s="14"/>
      <c r="G13" s="14"/>
      <c r="H13" s="14"/>
      <c r="I13" s="14"/>
      <c r="J13" s="14"/>
      <c r="K13" s="14"/>
      <c r="L13" s="14"/>
      <c r="M13" s="15" t="s">
        <v>17</v>
      </c>
      <c r="N13" s="16">
        <f>SUBTOTAL(109,Table13[Skiriamos lėšos, iš viso])</f>
        <v>198854</v>
      </c>
    </row>
  </sheetData>
  <pageMargins left="0.7" right="0.7" top="0.75" bottom="0.75" header="0.3" footer="0.3"/>
  <pageSetup paperSize="9" orientation="portrait" horizontalDpi="0" verticalDpi="0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3E886-A679-0B4D-9223-BDAA1689FE62}">
  <dimension ref="B5:N29"/>
  <sheetViews>
    <sheetView showGridLines="0" zoomScale="90" zoomScaleNormal="90" workbookViewId="0">
      <selection activeCell="M21" sqref="M21"/>
    </sheetView>
  </sheetViews>
  <sheetFormatPr defaultColWidth="11.19921875" defaultRowHeight="15.6" x14ac:dyDescent="0.3"/>
  <cols>
    <col min="1" max="1" width="2.19921875" customWidth="1"/>
    <col min="2" max="2" width="4.09765625" customWidth="1"/>
    <col min="3" max="3" width="6.3984375" style="22" customWidth="1"/>
    <col min="4" max="4" width="9.296875" style="18" bestFit="1" customWidth="1"/>
    <col min="5" max="5" width="13.796875" customWidth="1"/>
    <col min="6" max="6" width="8.59765625" customWidth="1"/>
    <col min="7" max="7" width="10.19921875" customWidth="1"/>
    <col min="8" max="8" width="14.796875" customWidth="1"/>
    <col min="9" max="9" width="17.796875" customWidth="1"/>
    <col min="10" max="10" width="16.296875" customWidth="1"/>
    <col min="11" max="11" width="19.8984375" customWidth="1"/>
    <col min="12" max="12" width="40.296875" customWidth="1"/>
    <col min="13" max="13" width="31.59765625" customWidth="1"/>
    <col min="14" max="14" width="11.19921875" customWidth="1"/>
  </cols>
  <sheetData>
    <row r="5" spans="2:14" ht="18" x14ac:dyDescent="0.3">
      <c r="B5" s="3" t="s">
        <v>295</v>
      </c>
      <c r="C5" s="21"/>
      <c r="D5" s="17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4" x14ac:dyDescent="0.3">
      <c r="B6" s="1" t="s">
        <v>22</v>
      </c>
    </row>
    <row r="7" spans="2:14" x14ac:dyDescent="0.3">
      <c r="B7" s="2" t="s">
        <v>23</v>
      </c>
    </row>
    <row r="8" spans="2:14" ht="9" customHeight="1" x14ac:dyDescent="0.3"/>
    <row r="9" spans="2:14" ht="61.2" customHeight="1" x14ac:dyDescent="0.3">
      <c r="B9" s="10" t="s">
        <v>18</v>
      </c>
      <c r="C9" s="11" t="s">
        <v>1</v>
      </c>
      <c r="D9" s="11" t="s">
        <v>35</v>
      </c>
      <c r="E9" s="11" t="s">
        <v>2</v>
      </c>
      <c r="F9" s="11" t="s">
        <v>3</v>
      </c>
      <c r="G9" s="11" t="s">
        <v>85</v>
      </c>
      <c r="H9" s="11" t="s">
        <v>4</v>
      </c>
      <c r="I9" s="11" t="s">
        <v>307</v>
      </c>
      <c r="J9" s="11" t="s">
        <v>5</v>
      </c>
      <c r="K9" s="11" t="s">
        <v>6</v>
      </c>
      <c r="L9" s="11" t="s">
        <v>7</v>
      </c>
      <c r="M9" s="12" t="s">
        <v>8</v>
      </c>
      <c r="N9" s="12" t="s">
        <v>9</v>
      </c>
    </row>
    <row r="10" spans="2:14" x14ac:dyDescent="0.3">
      <c r="B10" s="8">
        <v>1</v>
      </c>
      <c r="C10" s="19" t="s">
        <v>99</v>
      </c>
      <c r="D10" s="5" t="s">
        <v>84</v>
      </c>
      <c r="E10" s="6" t="s">
        <v>100</v>
      </c>
      <c r="F10" s="47">
        <v>39.5</v>
      </c>
      <c r="G10" s="49">
        <v>56.5</v>
      </c>
      <c r="H10" s="5" t="s">
        <v>10</v>
      </c>
      <c r="I10" s="5">
        <v>1</v>
      </c>
      <c r="J10" s="5" t="s">
        <v>11</v>
      </c>
      <c r="K10" s="7" t="s">
        <v>119</v>
      </c>
      <c r="L10" s="7" t="s">
        <v>122</v>
      </c>
      <c r="M10" s="7" t="s">
        <v>125</v>
      </c>
      <c r="N10" s="9">
        <v>167052</v>
      </c>
    </row>
    <row r="11" spans="2:14" x14ac:dyDescent="0.3">
      <c r="B11" s="8">
        <v>2</v>
      </c>
      <c r="C11" s="19" t="s">
        <v>99</v>
      </c>
      <c r="D11" s="5" t="s">
        <v>84</v>
      </c>
      <c r="E11" s="6" t="s">
        <v>101</v>
      </c>
      <c r="F11" s="47">
        <v>36.5</v>
      </c>
      <c r="G11" s="49">
        <v>52.05</v>
      </c>
      <c r="H11" s="5" t="s">
        <v>10</v>
      </c>
      <c r="I11" s="5">
        <v>2</v>
      </c>
      <c r="J11" s="5" t="s">
        <v>11</v>
      </c>
      <c r="K11" s="7" t="s">
        <v>120</v>
      </c>
      <c r="L11" s="7" t="s">
        <v>123</v>
      </c>
      <c r="M11" s="7" t="s">
        <v>125</v>
      </c>
      <c r="N11" s="9">
        <v>73009</v>
      </c>
    </row>
    <row r="12" spans="2:14" x14ac:dyDescent="0.3">
      <c r="B12" s="8">
        <v>3</v>
      </c>
      <c r="C12" s="19" t="s">
        <v>99</v>
      </c>
      <c r="D12" s="5" t="s">
        <v>84</v>
      </c>
      <c r="E12" s="6" t="s">
        <v>102</v>
      </c>
      <c r="F12" s="47">
        <v>36</v>
      </c>
      <c r="G12" s="49">
        <v>51.35</v>
      </c>
      <c r="H12" s="5" t="s">
        <v>10</v>
      </c>
      <c r="I12" s="5">
        <v>3</v>
      </c>
      <c r="J12" s="5" t="s">
        <v>11</v>
      </c>
      <c r="K12" s="7" t="s">
        <v>121</v>
      </c>
      <c r="L12" s="7" t="s">
        <v>124</v>
      </c>
      <c r="M12" s="7" t="s">
        <v>125</v>
      </c>
      <c r="N12" s="9">
        <v>170019</v>
      </c>
    </row>
    <row r="13" spans="2:14" x14ac:dyDescent="0.3">
      <c r="B13" s="8">
        <v>4</v>
      </c>
      <c r="C13" s="19" t="s">
        <v>99</v>
      </c>
      <c r="D13" s="5" t="s">
        <v>84</v>
      </c>
      <c r="E13" s="6" t="s">
        <v>103</v>
      </c>
      <c r="F13" s="47">
        <v>35.5</v>
      </c>
      <c r="G13" s="49">
        <v>50.55</v>
      </c>
      <c r="H13" s="5" t="s">
        <v>10</v>
      </c>
      <c r="I13" s="5">
        <v>4</v>
      </c>
      <c r="J13" s="5" t="s">
        <v>13</v>
      </c>
      <c r="K13" s="41" t="s">
        <v>24</v>
      </c>
      <c r="L13" s="41" t="s">
        <v>24</v>
      </c>
      <c r="M13" s="7" t="s">
        <v>125</v>
      </c>
      <c r="N13" s="42" t="s">
        <v>24</v>
      </c>
    </row>
    <row r="14" spans="2:14" x14ac:dyDescent="0.3">
      <c r="B14" s="8">
        <v>5</v>
      </c>
      <c r="C14" s="19" t="s">
        <v>99</v>
      </c>
      <c r="D14" s="5" t="s">
        <v>84</v>
      </c>
      <c r="E14" s="6" t="s">
        <v>104</v>
      </c>
      <c r="F14" s="48">
        <v>34.5</v>
      </c>
      <c r="G14" s="50">
        <v>49.6</v>
      </c>
      <c r="H14" s="5" t="s">
        <v>10</v>
      </c>
      <c r="I14" s="5">
        <v>5</v>
      </c>
      <c r="J14" s="5" t="s">
        <v>13</v>
      </c>
      <c r="K14" s="41" t="s">
        <v>24</v>
      </c>
      <c r="L14" s="41" t="s">
        <v>24</v>
      </c>
      <c r="M14" s="7" t="s">
        <v>19</v>
      </c>
      <c r="N14" s="42" t="s">
        <v>24</v>
      </c>
    </row>
    <row r="15" spans="2:14" x14ac:dyDescent="0.3">
      <c r="B15" s="8">
        <v>6</v>
      </c>
      <c r="C15" s="19" t="s">
        <v>99</v>
      </c>
      <c r="D15" s="5" t="s">
        <v>84</v>
      </c>
      <c r="E15" s="6" t="s">
        <v>105</v>
      </c>
      <c r="F15" s="48">
        <v>35</v>
      </c>
      <c r="G15" s="50">
        <v>49.6</v>
      </c>
      <c r="H15" s="5" t="s">
        <v>10</v>
      </c>
      <c r="I15" s="5">
        <v>6</v>
      </c>
      <c r="J15" s="5" t="s">
        <v>13</v>
      </c>
      <c r="K15" s="41" t="s">
        <v>24</v>
      </c>
      <c r="L15" s="41" t="s">
        <v>24</v>
      </c>
      <c r="M15" s="7" t="s">
        <v>12</v>
      </c>
      <c r="N15" s="42" t="s">
        <v>24</v>
      </c>
    </row>
    <row r="16" spans="2:14" x14ac:dyDescent="0.3">
      <c r="B16" s="8">
        <v>7</v>
      </c>
      <c r="C16" s="19" t="s">
        <v>99</v>
      </c>
      <c r="D16" s="5" t="s">
        <v>84</v>
      </c>
      <c r="E16" s="6" t="s">
        <v>106</v>
      </c>
      <c r="F16" s="48">
        <v>34.5</v>
      </c>
      <c r="G16" s="50">
        <v>49.45</v>
      </c>
      <c r="H16" s="5" t="s">
        <v>10</v>
      </c>
      <c r="I16" s="5">
        <v>7</v>
      </c>
      <c r="J16" s="5" t="s">
        <v>13</v>
      </c>
      <c r="K16" s="41" t="s">
        <v>24</v>
      </c>
      <c r="L16" s="41" t="s">
        <v>24</v>
      </c>
      <c r="M16" s="7" t="s">
        <v>19</v>
      </c>
      <c r="N16" s="42" t="s">
        <v>24</v>
      </c>
    </row>
    <row r="17" spans="2:14" x14ac:dyDescent="0.3">
      <c r="B17" s="8">
        <v>8</v>
      </c>
      <c r="C17" s="19" t="s">
        <v>99</v>
      </c>
      <c r="D17" s="5" t="s">
        <v>84</v>
      </c>
      <c r="E17" s="6" t="s">
        <v>107</v>
      </c>
      <c r="F17" s="48">
        <v>34.5</v>
      </c>
      <c r="G17" s="50">
        <v>49.05</v>
      </c>
      <c r="H17" s="5" t="s">
        <v>10</v>
      </c>
      <c r="I17" s="5">
        <v>8</v>
      </c>
      <c r="J17" s="5" t="s">
        <v>13</v>
      </c>
      <c r="K17" s="41" t="s">
        <v>24</v>
      </c>
      <c r="L17" s="41" t="s">
        <v>24</v>
      </c>
      <c r="M17" s="7" t="s">
        <v>19</v>
      </c>
      <c r="N17" s="42" t="s">
        <v>24</v>
      </c>
    </row>
    <row r="18" spans="2:14" x14ac:dyDescent="0.3">
      <c r="B18" s="8">
        <v>9</v>
      </c>
      <c r="C18" s="19" t="s">
        <v>99</v>
      </c>
      <c r="D18" s="5" t="s">
        <v>84</v>
      </c>
      <c r="E18" s="6" t="s">
        <v>108</v>
      </c>
      <c r="F18" s="48">
        <v>33</v>
      </c>
      <c r="G18" s="50">
        <v>46.7</v>
      </c>
      <c r="H18" s="5" t="s">
        <v>10</v>
      </c>
      <c r="I18" s="5">
        <v>9</v>
      </c>
      <c r="J18" s="5" t="s">
        <v>13</v>
      </c>
      <c r="K18" s="41" t="s">
        <v>24</v>
      </c>
      <c r="L18" s="41" t="s">
        <v>24</v>
      </c>
      <c r="M18" s="7" t="s">
        <v>14</v>
      </c>
      <c r="N18" s="42" t="s">
        <v>24</v>
      </c>
    </row>
    <row r="19" spans="2:14" x14ac:dyDescent="0.3">
      <c r="B19" s="8">
        <v>10</v>
      </c>
      <c r="C19" s="19" t="s">
        <v>99</v>
      </c>
      <c r="D19" s="5" t="s">
        <v>84</v>
      </c>
      <c r="E19" s="6" t="s">
        <v>109</v>
      </c>
      <c r="F19" s="48">
        <v>31.5</v>
      </c>
      <c r="G19" s="50">
        <v>44.9</v>
      </c>
      <c r="H19" s="5" t="s">
        <v>10</v>
      </c>
      <c r="I19" s="5">
        <v>10</v>
      </c>
      <c r="J19" s="5" t="s">
        <v>13</v>
      </c>
      <c r="K19" s="41" t="s">
        <v>24</v>
      </c>
      <c r="L19" s="41" t="s">
        <v>24</v>
      </c>
      <c r="M19" s="7" t="s">
        <v>126</v>
      </c>
      <c r="N19" s="42" t="s">
        <v>24</v>
      </c>
    </row>
    <row r="20" spans="2:14" x14ac:dyDescent="0.3">
      <c r="B20" s="8">
        <v>11</v>
      </c>
      <c r="C20" s="19" t="s">
        <v>99</v>
      </c>
      <c r="D20" s="5" t="s">
        <v>84</v>
      </c>
      <c r="E20" s="6" t="s">
        <v>110</v>
      </c>
      <c r="F20" s="48">
        <v>31</v>
      </c>
      <c r="G20" s="50">
        <v>44.35</v>
      </c>
      <c r="H20" s="5" t="s">
        <v>10</v>
      </c>
      <c r="I20" s="5">
        <v>11</v>
      </c>
      <c r="J20" s="5" t="s">
        <v>13</v>
      </c>
      <c r="K20" s="41" t="s">
        <v>24</v>
      </c>
      <c r="L20" s="41" t="s">
        <v>24</v>
      </c>
      <c r="M20" s="7" t="s">
        <v>19</v>
      </c>
      <c r="N20" s="42" t="s">
        <v>24</v>
      </c>
    </row>
    <row r="21" spans="2:14" x14ac:dyDescent="0.3">
      <c r="B21" s="8">
        <v>12</v>
      </c>
      <c r="C21" s="19" t="s">
        <v>99</v>
      </c>
      <c r="D21" s="5" t="s">
        <v>84</v>
      </c>
      <c r="E21" s="6" t="s">
        <v>111</v>
      </c>
      <c r="F21" s="48">
        <v>30</v>
      </c>
      <c r="G21" s="50">
        <v>42.55</v>
      </c>
      <c r="H21" s="5" t="s">
        <v>10</v>
      </c>
      <c r="I21" s="5">
        <v>12</v>
      </c>
      <c r="J21" s="5" t="s">
        <v>13</v>
      </c>
      <c r="K21" s="41" t="s">
        <v>24</v>
      </c>
      <c r="L21" s="41" t="s">
        <v>24</v>
      </c>
      <c r="M21" s="7" t="s">
        <v>21</v>
      </c>
      <c r="N21" s="42" t="s">
        <v>24</v>
      </c>
    </row>
    <row r="22" spans="2:14" x14ac:dyDescent="0.3">
      <c r="B22" s="8">
        <v>13</v>
      </c>
      <c r="C22" s="19" t="s">
        <v>99</v>
      </c>
      <c r="D22" s="5" t="s">
        <v>84</v>
      </c>
      <c r="E22" s="6" t="s">
        <v>112</v>
      </c>
      <c r="F22" s="48">
        <v>29</v>
      </c>
      <c r="G22" s="50">
        <v>41.15</v>
      </c>
      <c r="H22" s="5" t="s">
        <v>10</v>
      </c>
      <c r="I22" s="5">
        <v>13</v>
      </c>
      <c r="J22" s="5" t="s">
        <v>13</v>
      </c>
      <c r="K22" s="41" t="s">
        <v>24</v>
      </c>
      <c r="L22" s="41" t="s">
        <v>24</v>
      </c>
      <c r="M22" s="7" t="s">
        <v>126</v>
      </c>
      <c r="N22" s="42" t="s">
        <v>24</v>
      </c>
    </row>
    <row r="23" spans="2:14" x14ac:dyDescent="0.3">
      <c r="B23" s="8">
        <v>14</v>
      </c>
      <c r="C23" s="19" t="s">
        <v>99</v>
      </c>
      <c r="D23" s="5" t="s">
        <v>84</v>
      </c>
      <c r="E23" s="6" t="s">
        <v>113</v>
      </c>
      <c r="F23" s="48">
        <v>25.5</v>
      </c>
      <c r="G23" s="50">
        <v>35.799999999999997</v>
      </c>
      <c r="H23" s="5" t="s">
        <v>15</v>
      </c>
      <c r="I23" s="5" t="s">
        <v>16</v>
      </c>
      <c r="J23" s="5" t="s">
        <v>13</v>
      </c>
      <c r="K23" s="41" t="s">
        <v>24</v>
      </c>
      <c r="L23" s="41" t="s">
        <v>24</v>
      </c>
      <c r="M23" s="7" t="s">
        <v>92</v>
      </c>
      <c r="N23" s="42" t="s">
        <v>24</v>
      </c>
    </row>
    <row r="24" spans="2:14" x14ac:dyDescent="0.3">
      <c r="B24" s="8">
        <v>15</v>
      </c>
      <c r="C24" s="19" t="s">
        <v>99</v>
      </c>
      <c r="D24" s="5" t="s">
        <v>84</v>
      </c>
      <c r="E24" s="6" t="s">
        <v>114</v>
      </c>
      <c r="F24" s="48">
        <v>28</v>
      </c>
      <c r="G24" s="50">
        <v>40.049999999999997</v>
      </c>
      <c r="H24" s="5" t="s">
        <v>15</v>
      </c>
      <c r="I24" s="5" t="s">
        <v>16</v>
      </c>
      <c r="J24" s="5" t="s">
        <v>13</v>
      </c>
      <c r="K24" s="41" t="s">
        <v>24</v>
      </c>
      <c r="L24" s="41" t="s">
        <v>24</v>
      </c>
      <c r="M24" s="7" t="s">
        <v>19</v>
      </c>
      <c r="N24" s="42" t="s">
        <v>24</v>
      </c>
    </row>
    <row r="25" spans="2:14" x14ac:dyDescent="0.3">
      <c r="B25" s="8">
        <v>16</v>
      </c>
      <c r="C25" s="19" t="s">
        <v>99</v>
      </c>
      <c r="D25" s="5" t="s">
        <v>84</v>
      </c>
      <c r="E25" s="6" t="s">
        <v>115</v>
      </c>
      <c r="F25" s="48">
        <v>28</v>
      </c>
      <c r="G25" s="50">
        <v>40.15</v>
      </c>
      <c r="H25" s="5" t="s">
        <v>15</v>
      </c>
      <c r="I25" s="5" t="s">
        <v>16</v>
      </c>
      <c r="J25" s="5" t="s">
        <v>13</v>
      </c>
      <c r="K25" s="41" t="s">
        <v>24</v>
      </c>
      <c r="L25" s="41" t="s">
        <v>24</v>
      </c>
      <c r="M25" s="7" t="s">
        <v>19</v>
      </c>
      <c r="N25" s="42" t="s">
        <v>24</v>
      </c>
    </row>
    <row r="26" spans="2:14" x14ac:dyDescent="0.3">
      <c r="B26" s="8">
        <v>17</v>
      </c>
      <c r="C26" s="19" t="s">
        <v>99</v>
      </c>
      <c r="D26" s="5" t="s">
        <v>84</v>
      </c>
      <c r="E26" s="6" t="s">
        <v>116</v>
      </c>
      <c r="F26" s="48">
        <v>27.5</v>
      </c>
      <c r="G26" s="50">
        <v>37.799999999999997</v>
      </c>
      <c r="H26" s="5" t="s">
        <v>15</v>
      </c>
      <c r="I26" s="5" t="s">
        <v>16</v>
      </c>
      <c r="J26" s="5" t="s">
        <v>13</v>
      </c>
      <c r="K26" s="41" t="s">
        <v>24</v>
      </c>
      <c r="L26" s="41" t="s">
        <v>24</v>
      </c>
      <c r="M26" s="7" t="s">
        <v>125</v>
      </c>
      <c r="N26" s="42" t="s">
        <v>24</v>
      </c>
    </row>
    <row r="27" spans="2:14" x14ac:dyDescent="0.3">
      <c r="B27" s="8">
        <v>18</v>
      </c>
      <c r="C27" s="19" t="s">
        <v>99</v>
      </c>
      <c r="D27" s="5" t="s">
        <v>84</v>
      </c>
      <c r="E27" s="6" t="s">
        <v>117</v>
      </c>
      <c r="F27" s="48">
        <v>26.5</v>
      </c>
      <c r="G27" s="50">
        <v>38.700000000000003</v>
      </c>
      <c r="H27" s="5" t="s">
        <v>15</v>
      </c>
      <c r="I27" s="5" t="s">
        <v>16</v>
      </c>
      <c r="J27" s="5" t="s">
        <v>13</v>
      </c>
      <c r="K27" s="41" t="s">
        <v>24</v>
      </c>
      <c r="L27" s="41" t="s">
        <v>24</v>
      </c>
      <c r="M27" s="7" t="s">
        <v>127</v>
      </c>
      <c r="N27" s="42" t="s">
        <v>24</v>
      </c>
    </row>
    <row r="28" spans="2:14" x14ac:dyDescent="0.3">
      <c r="B28" s="8">
        <v>19</v>
      </c>
      <c r="C28" s="51" t="s">
        <v>99</v>
      </c>
      <c r="D28" s="5" t="s">
        <v>84</v>
      </c>
      <c r="E28" s="53" t="s">
        <v>118</v>
      </c>
      <c r="F28" s="55">
        <v>20.5</v>
      </c>
      <c r="G28" s="50">
        <v>29.5</v>
      </c>
      <c r="H28" s="5" t="s">
        <v>15</v>
      </c>
      <c r="I28" s="5" t="s">
        <v>16</v>
      </c>
      <c r="J28" s="5" t="s">
        <v>13</v>
      </c>
      <c r="K28" s="41" t="s">
        <v>24</v>
      </c>
      <c r="L28" s="41" t="s">
        <v>24</v>
      </c>
      <c r="M28" s="53" t="s">
        <v>12</v>
      </c>
      <c r="N28" s="54"/>
    </row>
    <row r="29" spans="2:14" x14ac:dyDescent="0.3">
      <c r="B29" s="13"/>
      <c r="C29" s="23"/>
      <c r="D29" s="20"/>
      <c r="E29" s="14"/>
      <c r="F29" s="14"/>
      <c r="G29" s="14"/>
      <c r="H29" s="14"/>
      <c r="I29" s="14"/>
      <c r="J29" s="14"/>
      <c r="K29" s="14"/>
      <c r="L29" s="14"/>
      <c r="M29" s="15" t="s">
        <v>17</v>
      </c>
      <c r="N29" s="16">
        <f>SUBTOTAL(109,Table145[Skiriamos lėšos, iš viso])</f>
        <v>410080</v>
      </c>
    </row>
  </sheetData>
  <pageMargins left="0.7" right="0.7" top="0.75" bottom="0.75" header="0.3" footer="0.3"/>
  <pageSetup paperSize="9" orientation="portrait" horizontalDpi="0" verticalDpi="0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0B7F0-EBEA-6448-8B63-DC50B268A0CD}">
  <dimension ref="B5:N12"/>
  <sheetViews>
    <sheetView showGridLines="0" zoomScale="90" zoomScaleNormal="90" workbookViewId="0">
      <selection activeCell="D10" sqref="D10"/>
    </sheetView>
  </sheetViews>
  <sheetFormatPr defaultColWidth="11.19921875" defaultRowHeight="15.6" x14ac:dyDescent="0.3"/>
  <cols>
    <col min="1" max="1" width="2.8984375" customWidth="1"/>
    <col min="2" max="2" width="4.296875" customWidth="1"/>
    <col min="3" max="3" width="6.3984375" style="22" customWidth="1"/>
    <col min="4" max="4" width="9.19921875" style="18" customWidth="1"/>
    <col min="5" max="5" width="13.59765625" customWidth="1"/>
    <col min="6" max="6" width="8.5" customWidth="1"/>
    <col min="7" max="7" width="10.3984375" customWidth="1"/>
    <col min="8" max="8" width="15.5" customWidth="1"/>
    <col min="9" max="9" width="17.796875" customWidth="1"/>
    <col min="10" max="10" width="16.69921875" customWidth="1"/>
    <col min="11" max="11" width="19.3984375" customWidth="1"/>
    <col min="12" max="12" width="37.296875" customWidth="1"/>
    <col min="13" max="13" width="26.59765625" customWidth="1"/>
    <col min="14" max="14" width="12.09765625" customWidth="1"/>
  </cols>
  <sheetData>
    <row r="5" spans="2:14" ht="18" x14ac:dyDescent="0.3">
      <c r="B5" s="3" t="s">
        <v>296</v>
      </c>
      <c r="C5" s="21"/>
      <c r="D5" s="17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4" x14ac:dyDescent="0.3">
      <c r="B6" s="1" t="s">
        <v>22</v>
      </c>
    </row>
    <row r="7" spans="2:14" x14ac:dyDescent="0.3">
      <c r="B7" s="2" t="s">
        <v>23</v>
      </c>
    </row>
    <row r="8" spans="2:14" ht="7.8" customHeight="1" x14ac:dyDescent="0.3"/>
    <row r="9" spans="2:14" ht="60" customHeight="1" x14ac:dyDescent="0.3">
      <c r="B9" s="10" t="s">
        <v>18</v>
      </c>
      <c r="C9" s="11" t="s">
        <v>1</v>
      </c>
      <c r="D9" s="11" t="s">
        <v>35</v>
      </c>
      <c r="E9" s="11" t="s">
        <v>2</v>
      </c>
      <c r="F9" s="11" t="s">
        <v>3</v>
      </c>
      <c r="G9" s="11" t="s">
        <v>85</v>
      </c>
      <c r="H9" s="11" t="s">
        <v>4</v>
      </c>
      <c r="I9" s="11" t="s">
        <v>307</v>
      </c>
      <c r="J9" s="11" t="s">
        <v>5</v>
      </c>
      <c r="K9" s="11" t="s">
        <v>6</v>
      </c>
      <c r="L9" s="11" t="s">
        <v>7</v>
      </c>
      <c r="M9" s="12" t="s">
        <v>8</v>
      </c>
      <c r="N9" s="12" t="s">
        <v>9</v>
      </c>
    </row>
    <row r="10" spans="2:14" x14ac:dyDescent="0.3">
      <c r="B10" s="8">
        <v>1</v>
      </c>
      <c r="C10" s="19" t="s">
        <v>99</v>
      </c>
      <c r="D10" s="5" t="s">
        <v>95</v>
      </c>
      <c r="E10" s="6" t="s">
        <v>128</v>
      </c>
      <c r="F10" s="47">
        <v>33</v>
      </c>
      <c r="G10" s="5">
        <v>46.85</v>
      </c>
      <c r="H10" s="5" t="s">
        <v>10</v>
      </c>
      <c r="I10" s="5">
        <v>1</v>
      </c>
      <c r="J10" s="5" t="s">
        <v>292</v>
      </c>
      <c r="K10" s="41" t="s">
        <v>24</v>
      </c>
      <c r="L10" s="42" t="s">
        <v>24</v>
      </c>
      <c r="M10" s="41" t="s">
        <v>24</v>
      </c>
      <c r="N10" s="42" t="s">
        <v>24</v>
      </c>
    </row>
    <row r="11" spans="2:14" x14ac:dyDescent="0.3">
      <c r="B11" s="8">
        <v>2</v>
      </c>
      <c r="C11" s="19" t="s">
        <v>99</v>
      </c>
      <c r="D11" s="5" t="s">
        <v>95</v>
      </c>
      <c r="E11" s="6" t="s">
        <v>129</v>
      </c>
      <c r="F11" s="47">
        <v>25.5</v>
      </c>
      <c r="G11" s="49">
        <v>35.6</v>
      </c>
      <c r="H11" s="5" t="s">
        <v>15</v>
      </c>
      <c r="I11" s="5" t="s">
        <v>16</v>
      </c>
      <c r="J11" s="5" t="s">
        <v>13</v>
      </c>
      <c r="K11" s="41" t="s">
        <v>24</v>
      </c>
      <c r="L11" s="42" t="s">
        <v>24</v>
      </c>
      <c r="M11" s="41" t="s">
        <v>24</v>
      </c>
      <c r="N11" s="42" t="s">
        <v>24</v>
      </c>
    </row>
    <row r="12" spans="2:14" x14ac:dyDescent="0.3">
      <c r="B12" s="13"/>
      <c r="C12" s="23"/>
      <c r="D12" s="20"/>
      <c r="E12" s="14"/>
      <c r="F12" s="14"/>
      <c r="G12" s="14"/>
      <c r="H12" s="14"/>
      <c r="I12" s="14"/>
      <c r="J12" s="14"/>
      <c r="K12" s="14"/>
      <c r="L12" s="14"/>
      <c r="M12" s="15" t="s">
        <v>17</v>
      </c>
      <c r="N12" s="16">
        <f>SUBTOTAL(109,Table146[Skiriamos lėšos, iš viso])</f>
        <v>0</v>
      </c>
    </row>
  </sheetData>
  <pageMargins left="0.7" right="0.7" top="0.75" bottom="0.75" header="0.3" footer="0.3"/>
  <pageSetup paperSize="9" orientation="portrait" horizontalDpi="0" verticalDpi="0"/>
  <drawing r:id="rId1"/>
  <legacy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960B8-4FEA-9145-A345-8ECF1F89F70C}">
  <dimension ref="B5:N28"/>
  <sheetViews>
    <sheetView showGridLines="0" zoomScale="90" zoomScaleNormal="90" workbookViewId="0">
      <selection activeCell="L20" sqref="L20"/>
    </sheetView>
  </sheetViews>
  <sheetFormatPr defaultColWidth="11.19921875" defaultRowHeight="15.6" x14ac:dyDescent="0.3"/>
  <cols>
    <col min="1" max="1" width="1.69921875" customWidth="1"/>
    <col min="2" max="2" width="4.69921875" customWidth="1"/>
    <col min="3" max="3" width="6.69921875" style="22" customWidth="1"/>
    <col min="4" max="4" width="9.19921875" style="18" customWidth="1"/>
    <col min="5" max="5" width="13.19921875" customWidth="1"/>
    <col min="6" max="6" width="8.3984375" customWidth="1"/>
    <col min="7" max="7" width="10.3984375" customWidth="1"/>
    <col min="8" max="8" width="15.19921875" customWidth="1"/>
    <col min="9" max="9" width="17.796875" customWidth="1"/>
    <col min="10" max="10" width="16.59765625" customWidth="1"/>
    <col min="11" max="11" width="17.19921875" customWidth="1"/>
    <col min="12" max="12" width="43.19921875" customWidth="1"/>
    <col min="13" max="13" width="32.296875" customWidth="1"/>
    <col min="14" max="14" width="11.3984375" customWidth="1"/>
  </cols>
  <sheetData>
    <row r="5" spans="2:14" ht="18" x14ac:dyDescent="0.3">
      <c r="B5" s="3" t="s">
        <v>297</v>
      </c>
      <c r="C5" s="21"/>
      <c r="D5" s="17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4" x14ac:dyDescent="0.3">
      <c r="B6" s="1" t="s">
        <v>22</v>
      </c>
    </row>
    <row r="7" spans="2:14" x14ac:dyDescent="0.3">
      <c r="B7" s="2" t="s">
        <v>23</v>
      </c>
    </row>
    <row r="8" spans="2:14" ht="8.4" customHeight="1" x14ac:dyDescent="0.3"/>
    <row r="9" spans="2:14" ht="60" customHeight="1" x14ac:dyDescent="0.3">
      <c r="B9" s="10" t="s">
        <v>18</v>
      </c>
      <c r="C9" s="11" t="s">
        <v>1</v>
      </c>
      <c r="D9" s="11" t="s">
        <v>35</v>
      </c>
      <c r="E9" s="11" t="s">
        <v>2</v>
      </c>
      <c r="F9" s="11" t="s">
        <v>3</v>
      </c>
      <c r="G9" s="11" t="s">
        <v>85</v>
      </c>
      <c r="H9" s="11" t="s">
        <v>4</v>
      </c>
      <c r="I9" s="11" t="s">
        <v>307</v>
      </c>
      <c r="J9" s="11" t="s">
        <v>5</v>
      </c>
      <c r="K9" s="11" t="s">
        <v>6</v>
      </c>
      <c r="L9" s="11" t="s">
        <v>7</v>
      </c>
      <c r="M9" s="12" t="s">
        <v>8</v>
      </c>
      <c r="N9" s="12" t="s">
        <v>9</v>
      </c>
    </row>
    <row r="10" spans="2:14" x14ac:dyDescent="0.3">
      <c r="B10" s="8">
        <v>1</v>
      </c>
      <c r="C10" s="19" t="s">
        <v>130</v>
      </c>
      <c r="D10" s="5" t="s">
        <v>84</v>
      </c>
      <c r="E10" s="6" t="s">
        <v>131</v>
      </c>
      <c r="F10" s="47">
        <v>36</v>
      </c>
      <c r="G10" s="49">
        <v>51.55</v>
      </c>
      <c r="H10" s="5" t="s">
        <v>10</v>
      </c>
      <c r="I10" s="5">
        <v>1</v>
      </c>
      <c r="J10" s="5" t="s">
        <v>11</v>
      </c>
      <c r="K10" s="7" t="s">
        <v>149</v>
      </c>
      <c r="L10" s="7" t="s">
        <v>152</v>
      </c>
      <c r="M10" s="7" t="s">
        <v>155</v>
      </c>
      <c r="N10" s="9">
        <v>199999</v>
      </c>
    </row>
    <row r="11" spans="2:14" x14ac:dyDescent="0.3">
      <c r="B11" s="8">
        <v>2</v>
      </c>
      <c r="C11" s="19" t="s">
        <v>130</v>
      </c>
      <c r="D11" s="5" t="s">
        <v>84</v>
      </c>
      <c r="E11" s="6" t="s">
        <v>132</v>
      </c>
      <c r="F11" s="47">
        <v>35.5</v>
      </c>
      <c r="G11" s="49">
        <v>50.7</v>
      </c>
      <c r="H11" s="5" t="s">
        <v>10</v>
      </c>
      <c r="I11" s="5">
        <v>2</v>
      </c>
      <c r="J11" s="5" t="s">
        <v>11</v>
      </c>
      <c r="K11" s="7" t="s">
        <v>150</v>
      </c>
      <c r="L11" s="7" t="s">
        <v>153</v>
      </c>
      <c r="M11" s="7" t="s">
        <v>12</v>
      </c>
      <c r="N11" s="9">
        <v>191232</v>
      </c>
    </row>
    <row r="12" spans="2:14" x14ac:dyDescent="0.3">
      <c r="B12" s="8">
        <v>3</v>
      </c>
      <c r="C12" s="19" t="s">
        <v>130</v>
      </c>
      <c r="D12" s="5" t="s">
        <v>84</v>
      </c>
      <c r="E12" s="6" t="s">
        <v>133</v>
      </c>
      <c r="F12" s="47">
        <v>35</v>
      </c>
      <c r="G12" s="49">
        <v>49.95</v>
      </c>
      <c r="H12" s="5" t="s">
        <v>10</v>
      </c>
      <c r="I12" s="5">
        <v>3</v>
      </c>
      <c r="J12" s="5" t="s">
        <v>11</v>
      </c>
      <c r="K12" s="7" t="s">
        <v>151</v>
      </c>
      <c r="L12" s="7" t="s">
        <v>154</v>
      </c>
      <c r="M12" s="7" t="s">
        <v>19</v>
      </c>
      <c r="N12" s="9">
        <v>199005</v>
      </c>
    </row>
    <row r="13" spans="2:14" x14ac:dyDescent="0.3">
      <c r="B13" s="8">
        <v>4</v>
      </c>
      <c r="C13" s="19" t="s">
        <v>130</v>
      </c>
      <c r="D13" s="5" t="s">
        <v>84</v>
      </c>
      <c r="E13" s="6" t="s">
        <v>135</v>
      </c>
      <c r="F13" s="47">
        <v>34</v>
      </c>
      <c r="G13" s="49">
        <v>48.1</v>
      </c>
      <c r="H13" s="5" t="s">
        <v>10</v>
      </c>
      <c r="I13" s="5">
        <v>5</v>
      </c>
      <c r="J13" s="5" t="s">
        <v>13</v>
      </c>
      <c r="K13" s="41" t="s">
        <v>24</v>
      </c>
      <c r="L13" s="41" t="s">
        <v>24</v>
      </c>
      <c r="M13" s="7" t="s">
        <v>12</v>
      </c>
      <c r="N13" s="42" t="s">
        <v>24</v>
      </c>
    </row>
    <row r="14" spans="2:14" x14ac:dyDescent="0.3">
      <c r="B14" s="8">
        <v>5</v>
      </c>
      <c r="C14" s="19" t="s">
        <v>130</v>
      </c>
      <c r="D14" s="5" t="s">
        <v>84</v>
      </c>
      <c r="E14" s="6" t="s">
        <v>134</v>
      </c>
      <c r="F14" s="47">
        <v>33.5</v>
      </c>
      <c r="G14" s="50">
        <v>47.599999999999994</v>
      </c>
      <c r="H14" s="5" t="s">
        <v>10</v>
      </c>
      <c r="I14" s="5">
        <v>4</v>
      </c>
      <c r="J14" s="5" t="s">
        <v>13</v>
      </c>
      <c r="K14" s="41" t="s">
        <v>24</v>
      </c>
      <c r="L14" s="41" t="s">
        <v>24</v>
      </c>
      <c r="M14" s="7" t="s">
        <v>19</v>
      </c>
      <c r="N14" s="42" t="s">
        <v>24</v>
      </c>
    </row>
    <row r="15" spans="2:14" x14ac:dyDescent="0.3">
      <c r="B15" s="8">
        <v>6</v>
      </c>
      <c r="C15" s="19" t="s">
        <v>130</v>
      </c>
      <c r="D15" s="5" t="s">
        <v>84</v>
      </c>
      <c r="E15" s="6" t="s">
        <v>136</v>
      </c>
      <c r="F15" s="47">
        <v>33.5</v>
      </c>
      <c r="G15" s="49">
        <v>47.2</v>
      </c>
      <c r="H15" s="5" t="s">
        <v>10</v>
      </c>
      <c r="I15" s="5">
        <v>6</v>
      </c>
      <c r="J15" s="5" t="s">
        <v>13</v>
      </c>
      <c r="K15" s="41" t="s">
        <v>24</v>
      </c>
      <c r="L15" s="41" t="s">
        <v>24</v>
      </c>
      <c r="M15" s="7" t="s">
        <v>19</v>
      </c>
      <c r="N15" s="42" t="s">
        <v>24</v>
      </c>
    </row>
    <row r="16" spans="2:14" x14ac:dyDescent="0.3">
      <c r="B16" s="8">
        <v>7</v>
      </c>
      <c r="C16" s="19" t="s">
        <v>130</v>
      </c>
      <c r="D16" s="5" t="s">
        <v>84</v>
      </c>
      <c r="E16" s="6" t="s">
        <v>137</v>
      </c>
      <c r="F16" s="48">
        <v>33</v>
      </c>
      <c r="G16" s="50">
        <v>46.85</v>
      </c>
      <c r="H16" s="5" t="s">
        <v>10</v>
      </c>
      <c r="I16" s="5">
        <v>7</v>
      </c>
      <c r="J16" s="5" t="s">
        <v>13</v>
      </c>
      <c r="K16" s="41" t="s">
        <v>24</v>
      </c>
      <c r="L16" s="41" t="s">
        <v>24</v>
      </c>
      <c r="M16" s="7" t="s">
        <v>19</v>
      </c>
      <c r="N16" s="42" t="s">
        <v>24</v>
      </c>
    </row>
    <row r="17" spans="2:14" x14ac:dyDescent="0.3">
      <c r="B17" s="8">
        <v>8</v>
      </c>
      <c r="C17" s="19" t="s">
        <v>130</v>
      </c>
      <c r="D17" s="5" t="s">
        <v>84</v>
      </c>
      <c r="E17" s="6" t="s">
        <v>138</v>
      </c>
      <c r="F17" s="48">
        <v>32.5</v>
      </c>
      <c r="G17" s="50">
        <v>46.35</v>
      </c>
      <c r="H17" s="5" t="s">
        <v>10</v>
      </c>
      <c r="I17" s="5">
        <v>8</v>
      </c>
      <c r="J17" s="5" t="s">
        <v>13</v>
      </c>
      <c r="K17" s="41" t="s">
        <v>24</v>
      </c>
      <c r="L17" s="41" t="s">
        <v>24</v>
      </c>
      <c r="M17" s="7" t="s">
        <v>19</v>
      </c>
      <c r="N17" s="42" t="s">
        <v>24</v>
      </c>
    </row>
    <row r="18" spans="2:14" x14ac:dyDescent="0.3">
      <c r="B18" s="8">
        <v>9</v>
      </c>
      <c r="C18" s="19" t="s">
        <v>130</v>
      </c>
      <c r="D18" s="5" t="s">
        <v>84</v>
      </c>
      <c r="E18" s="6" t="s">
        <v>139</v>
      </c>
      <c r="F18" s="48">
        <v>32</v>
      </c>
      <c r="G18" s="50">
        <v>45.85</v>
      </c>
      <c r="H18" s="5" t="s">
        <v>10</v>
      </c>
      <c r="I18" s="5">
        <v>9</v>
      </c>
      <c r="J18" s="5" t="s">
        <v>13</v>
      </c>
      <c r="K18" s="41" t="s">
        <v>24</v>
      </c>
      <c r="L18" s="41" t="s">
        <v>24</v>
      </c>
      <c r="M18" s="7" t="s">
        <v>127</v>
      </c>
      <c r="N18" s="42" t="s">
        <v>24</v>
      </c>
    </row>
    <row r="19" spans="2:14" x14ac:dyDescent="0.3">
      <c r="B19" s="8">
        <v>10</v>
      </c>
      <c r="C19" s="19" t="s">
        <v>130</v>
      </c>
      <c r="D19" s="5" t="s">
        <v>84</v>
      </c>
      <c r="E19" s="6" t="s">
        <v>140</v>
      </c>
      <c r="F19" s="48">
        <v>32</v>
      </c>
      <c r="G19" s="50">
        <v>45.75</v>
      </c>
      <c r="H19" s="5" t="s">
        <v>10</v>
      </c>
      <c r="I19" s="5">
        <v>10</v>
      </c>
      <c r="J19" s="5" t="s">
        <v>13</v>
      </c>
      <c r="K19" s="41" t="s">
        <v>24</v>
      </c>
      <c r="L19" s="41" t="s">
        <v>24</v>
      </c>
      <c r="M19" s="7" t="s">
        <v>156</v>
      </c>
      <c r="N19" s="42" t="s">
        <v>24</v>
      </c>
    </row>
    <row r="20" spans="2:14" x14ac:dyDescent="0.3">
      <c r="B20" s="8">
        <v>11</v>
      </c>
      <c r="C20" s="19" t="s">
        <v>130</v>
      </c>
      <c r="D20" s="5" t="s">
        <v>84</v>
      </c>
      <c r="E20" s="6" t="s">
        <v>141</v>
      </c>
      <c r="F20" s="48">
        <v>31.5</v>
      </c>
      <c r="G20" s="50">
        <v>44.9</v>
      </c>
      <c r="H20" s="5" t="s">
        <v>10</v>
      </c>
      <c r="I20" s="5">
        <v>11</v>
      </c>
      <c r="J20" s="5" t="s">
        <v>13</v>
      </c>
      <c r="K20" s="41" t="s">
        <v>24</v>
      </c>
      <c r="L20" s="41" t="s">
        <v>24</v>
      </c>
      <c r="M20" s="7" t="s">
        <v>127</v>
      </c>
      <c r="N20" s="42" t="s">
        <v>24</v>
      </c>
    </row>
    <row r="21" spans="2:14" x14ac:dyDescent="0.3">
      <c r="B21" s="8">
        <v>12</v>
      </c>
      <c r="C21" s="19" t="s">
        <v>130</v>
      </c>
      <c r="D21" s="5" t="s">
        <v>84</v>
      </c>
      <c r="E21" s="6" t="s">
        <v>142</v>
      </c>
      <c r="F21" s="48">
        <v>31</v>
      </c>
      <c r="G21" s="50">
        <v>44.75</v>
      </c>
      <c r="H21" s="5" t="s">
        <v>10</v>
      </c>
      <c r="I21" s="5">
        <v>12</v>
      </c>
      <c r="J21" s="5" t="s">
        <v>13</v>
      </c>
      <c r="K21" s="41" t="s">
        <v>24</v>
      </c>
      <c r="L21" s="41" t="s">
        <v>24</v>
      </c>
      <c r="M21" s="7" t="s">
        <v>19</v>
      </c>
      <c r="N21" s="42" t="s">
        <v>24</v>
      </c>
    </row>
    <row r="22" spans="2:14" x14ac:dyDescent="0.3">
      <c r="B22" s="8">
        <v>13</v>
      </c>
      <c r="C22" s="19" t="s">
        <v>130</v>
      </c>
      <c r="D22" s="5" t="s">
        <v>84</v>
      </c>
      <c r="E22" s="6" t="s">
        <v>143</v>
      </c>
      <c r="F22" s="48">
        <v>31.5</v>
      </c>
      <c r="G22" s="50">
        <v>45.25</v>
      </c>
      <c r="H22" s="5" t="s">
        <v>15</v>
      </c>
      <c r="I22" s="5" t="s">
        <v>16</v>
      </c>
      <c r="J22" s="5" t="s">
        <v>13</v>
      </c>
      <c r="K22" s="41" t="s">
        <v>24</v>
      </c>
      <c r="L22" s="41" t="s">
        <v>24</v>
      </c>
      <c r="M22" s="7" t="s">
        <v>127</v>
      </c>
      <c r="N22" s="42" t="s">
        <v>24</v>
      </c>
    </row>
    <row r="23" spans="2:14" x14ac:dyDescent="0.3">
      <c r="B23" s="8">
        <v>14</v>
      </c>
      <c r="C23" s="19" t="s">
        <v>130</v>
      </c>
      <c r="D23" s="5" t="s">
        <v>84</v>
      </c>
      <c r="E23" s="6" t="s">
        <v>144</v>
      </c>
      <c r="F23" s="48">
        <v>27.5</v>
      </c>
      <c r="G23" s="50">
        <v>39.450000000000003</v>
      </c>
      <c r="H23" s="5" t="s">
        <v>15</v>
      </c>
      <c r="I23" s="5" t="s">
        <v>16</v>
      </c>
      <c r="J23" s="5" t="s">
        <v>13</v>
      </c>
      <c r="K23" s="41" t="s">
        <v>24</v>
      </c>
      <c r="L23" s="41" t="s">
        <v>24</v>
      </c>
      <c r="M23" s="7" t="s">
        <v>14</v>
      </c>
      <c r="N23" s="42" t="s">
        <v>24</v>
      </c>
    </row>
    <row r="24" spans="2:14" x14ac:dyDescent="0.3">
      <c r="B24" s="8">
        <v>15</v>
      </c>
      <c r="C24" s="19" t="s">
        <v>130</v>
      </c>
      <c r="D24" s="5" t="s">
        <v>84</v>
      </c>
      <c r="E24" s="6" t="s">
        <v>145</v>
      </c>
      <c r="F24" s="48">
        <v>28</v>
      </c>
      <c r="G24" s="50">
        <v>40.4</v>
      </c>
      <c r="H24" s="5" t="s">
        <v>15</v>
      </c>
      <c r="I24" s="5" t="s">
        <v>16</v>
      </c>
      <c r="J24" s="5" t="s">
        <v>13</v>
      </c>
      <c r="K24" s="41" t="s">
        <v>24</v>
      </c>
      <c r="L24" s="41" t="s">
        <v>24</v>
      </c>
      <c r="M24" s="7" t="s">
        <v>19</v>
      </c>
      <c r="N24" s="42" t="s">
        <v>24</v>
      </c>
    </row>
    <row r="25" spans="2:14" x14ac:dyDescent="0.3">
      <c r="B25" s="8">
        <v>16</v>
      </c>
      <c r="C25" s="19" t="s">
        <v>130</v>
      </c>
      <c r="D25" s="5" t="s">
        <v>84</v>
      </c>
      <c r="E25" s="6" t="s">
        <v>146</v>
      </c>
      <c r="F25" s="48">
        <v>23.5</v>
      </c>
      <c r="G25" s="50">
        <v>34</v>
      </c>
      <c r="H25" s="5" t="s">
        <v>15</v>
      </c>
      <c r="I25" s="5" t="s">
        <v>16</v>
      </c>
      <c r="J25" s="5" t="s">
        <v>13</v>
      </c>
      <c r="K25" s="41" t="s">
        <v>24</v>
      </c>
      <c r="L25" s="41" t="s">
        <v>24</v>
      </c>
      <c r="M25" s="7" t="s">
        <v>19</v>
      </c>
      <c r="N25" s="42" t="s">
        <v>24</v>
      </c>
    </row>
    <row r="26" spans="2:14" x14ac:dyDescent="0.3">
      <c r="B26" s="8">
        <v>17</v>
      </c>
      <c r="C26" s="19" t="s">
        <v>130</v>
      </c>
      <c r="D26" s="5" t="s">
        <v>84</v>
      </c>
      <c r="E26" s="6" t="s">
        <v>147</v>
      </c>
      <c r="F26" s="48">
        <v>27</v>
      </c>
      <c r="G26" s="50">
        <v>37.75</v>
      </c>
      <c r="H26" s="5" t="s">
        <v>15</v>
      </c>
      <c r="I26" s="5" t="s">
        <v>16</v>
      </c>
      <c r="J26" s="5" t="s">
        <v>13</v>
      </c>
      <c r="K26" s="41" t="s">
        <v>24</v>
      </c>
      <c r="L26" s="41" t="s">
        <v>24</v>
      </c>
      <c r="M26" s="7" t="s">
        <v>19</v>
      </c>
      <c r="N26" s="42" t="s">
        <v>24</v>
      </c>
    </row>
    <row r="27" spans="2:14" x14ac:dyDescent="0.3">
      <c r="B27" s="8">
        <v>18</v>
      </c>
      <c r="C27" s="19" t="s">
        <v>130</v>
      </c>
      <c r="D27" s="5" t="s">
        <v>84</v>
      </c>
      <c r="E27" s="6" t="s">
        <v>148</v>
      </c>
      <c r="F27" s="48">
        <v>34.5</v>
      </c>
      <c r="G27" s="50">
        <v>48.7</v>
      </c>
      <c r="H27" s="5" t="s">
        <v>15</v>
      </c>
      <c r="I27" s="5" t="s">
        <v>16</v>
      </c>
      <c r="J27" s="5" t="s">
        <v>13</v>
      </c>
      <c r="K27" s="41" t="s">
        <v>24</v>
      </c>
      <c r="L27" s="41" t="s">
        <v>24</v>
      </c>
      <c r="M27" s="7" t="s">
        <v>127</v>
      </c>
      <c r="N27" s="42" t="s">
        <v>24</v>
      </c>
    </row>
    <row r="28" spans="2:14" x14ac:dyDescent="0.3">
      <c r="B28" s="13"/>
      <c r="C28" s="23"/>
      <c r="D28" s="20"/>
      <c r="E28" s="14"/>
      <c r="F28" s="14"/>
      <c r="G28" s="14"/>
      <c r="H28" s="14"/>
      <c r="I28" s="14"/>
      <c r="J28" s="14"/>
      <c r="K28" s="14"/>
      <c r="L28" s="14"/>
      <c r="M28" s="15" t="s">
        <v>17</v>
      </c>
      <c r="N28" s="16">
        <f>SUBTOTAL(109,Table147[Skiriamos lėšos, iš viso])</f>
        <v>590236</v>
      </c>
    </row>
  </sheetData>
  <pageMargins left="0.7" right="0.7" top="0.75" bottom="0.75" header="0.3" footer="0.3"/>
  <pageSetup paperSize="9" orientation="portrait" horizontalDpi="0" verticalDpi="0"/>
  <drawing r:id="rId1"/>
  <legacy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D18DD-A54C-A444-8E04-50065EAB768E}">
  <dimension ref="B5:N11"/>
  <sheetViews>
    <sheetView showGridLines="0" zoomScale="90" zoomScaleNormal="90" workbookViewId="0">
      <selection activeCell="E9" sqref="E9"/>
    </sheetView>
  </sheetViews>
  <sheetFormatPr defaultColWidth="11.19921875" defaultRowHeight="15.6" x14ac:dyDescent="0.3"/>
  <cols>
    <col min="1" max="1" width="2.19921875" customWidth="1"/>
    <col min="2" max="2" width="4.09765625" customWidth="1"/>
    <col min="3" max="3" width="6.59765625" style="22" customWidth="1"/>
    <col min="4" max="4" width="9.296875" style="18" bestFit="1" customWidth="1"/>
    <col min="5" max="5" width="13.59765625" customWidth="1"/>
    <col min="6" max="6" width="8.09765625" customWidth="1"/>
    <col min="7" max="7" width="10.59765625" customWidth="1"/>
    <col min="8" max="8" width="15.59765625" customWidth="1"/>
    <col min="9" max="9" width="17.796875" customWidth="1"/>
    <col min="10" max="10" width="16.59765625" customWidth="1"/>
    <col min="11" max="11" width="22.296875" customWidth="1"/>
    <col min="12" max="12" width="33.296875" customWidth="1"/>
    <col min="13" max="13" width="30.796875" customWidth="1"/>
    <col min="14" max="14" width="10.796875" customWidth="1"/>
  </cols>
  <sheetData>
    <row r="5" spans="2:14" ht="18" x14ac:dyDescent="0.3">
      <c r="B5" s="3" t="s">
        <v>298</v>
      </c>
      <c r="C5" s="21"/>
      <c r="D5" s="17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4" x14ac:dyDescent="0.3">
      <c r="B6" s="1" t="s">
        <v>22</v>
      </c>
    </row>
    <row r="7" spans="2:14" x14ac:dyDescent="0.3">
      <c r="B7" s="2" t="s">
        <v>23</v>
      </c>
    </row>
    <row r="8" spans="2:14" ht="7.8" customHeight="1" x14ac:dyDescent="0.3"/>
    <row r="9" spans="2:14" ht="61.2" customHeight="1" x14ac:dyDescent="0.3">
      <c r="B9" s="10" t="s">
        <v>18</v>
      </c>
      <c r="C9" s="11" t="s">
        <v>1</v>
      </c>
      <c r="D9" s="11" t="s">
        <v>35</v>
      </c>
      <c r="E9" s="11" t="s">
        <v>2</v>
      </c>
      <c r="F9" s="11" t="s">
        <v>3</v>
      </c>
      <c r="G9" s="11" t="s">
        <v>85</v>
      </c>
      <c r="H9" s="11" t="s">
        <v>4</v>
      </c>
      <c r="I9" s="11" t="s">
        <v>307</v>
      </c>
      <c r="J9" s="11" t="s">
        <v>5</v>
      </c>
      <c r="K9" s="11" t="s">
        <v>6</v>
      </c>
      <c r="L9" s="11" t="s">
        <v>7</v>
      </c>
      <c r="M9" s="12" t="s">
        <v>8</v>
      </c>
      <c r="N9" s="12" t="s">
        <v>9</v>
      </c>
    </row>
    <row r="10" spans="2:14" x14ac:dyDescent="0.3">
      <c r="B10" s="8">
        <v>1</v>
      </c>
      <c r="C10" s="19" t="s">
        <v>130</v>
      </c>
      <c r="D10" s="5" t="s">
        <v>95</v>
      </c>
      <c r="E10" s="6" t="s">
        <v>157</v>
      </c>
      <c r="F10" s="47">
        <v>32</v>
      </c>
      <c r="G10" s="49">
        <v>45.9</v>
      </c>
      <c r="H10" s="5" t="s">
        <v>10</v>
      </c>
      <c r="I10" s="5">
        <v>1</v>
      </c>
      <c r="J10" s="5" t="s">
        <v>13</v>
      </c>
      <c r="K10" s="41" t="s">
        <v>24</v>
      </c>
      <c r="L10" s="41" t="s">
        <v>24</v>
      </c>
      <c r="M10" s="7" t="s">
        <v>155</v>
      </c>
      <c r="N10" s="41" t="s">
        <v>24</v>
      </c>
    </row>
    <row r="11" spans="2:14" x14ac:dyDescent="0.3">
      <c r="B11" s="13"/>
      <c r="C11" s="23"/>
      <c r="D11" s="20"/>
      <c r="E11" s="14"/>
      <c r="F11" s="14"/>
      <c r="G11" s="14"/>
      <c r="H11" s="14"/>
      <c r="I11" s="14"/>
      <c r="J11" s="14"/>
      <c r="K11" s="14"/>
      <c r="L11" s="14"/>
      <c r="M11" s="15" t="s">
        <v>17</v>
      </c>
      <c r="N11" s="16">
        <f>SUBTOTAL(109,Table148[Skiriamos lėšos, iš viso])</f>
        <v>0</v>
      </c>
    </row>
  </sheetData>
  <pageMargins left="0.7" right="0.7" top="0.75" bottom="0.75" header="0.3" footer="0.3"/>
  <pageSetup paperSize="9" orientation="portrait" horizontalDpi="0" verticalDpi="0"/>
  <drawing r:id="rId1"/>
  <legacy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8809E-4895-E84E-9527-71D640A29E4D}">
  <dimension ref="B5:N32"/>
  <sheetViews>
    <sheetView showGridLines="0" topLeftCell="A4" zoomScale="90" zoomScaleNormal="90" workbookViewId="0">
      <selection activeCell="L19" sqref="L19"/>
    </sheetView>
  </sheetViews>
  <sheetFormatPr defaultColWidth="11.19921875" defaultRowHeight="15.6" x14ac:dyDescent="0.3"/>
  <cols>
    <col min="1" max="1" width="2.296875" customWidth="1"/>
    <col min="2" max="2" width="4.59765625" customWidth="1"/>
    <col min="3" max="3" width="6.59765625" style="22" customWidth="1"/>
    <col min="4" max="4" width="9.59765625" style="18" customWidth="1"/>
    <col min="5" max="5" width="13.09765625" customWidth="1"/>
    <col min="6" max="6" width="8.69921875" customWidth="1"/>
    <col min="7" max="7" width="10.5" customWidth="1"/>
    <col min="8" max="8" width="15.69921875" customWidth="1"/>
    <col min="9" max="9" width="17.796875" customWidth="1"/>
    <col min="10" max="10" width="20.296875" customWidth="1"/>
    <col min="11" max="11" width="17.796875" customWidth="1"/>
    <col min="12" max="12" width="41.296875" customWidth="1"/>
    <col min="13" max="13" width="30" customWidth="1"/>
    <col min="14" max="14" width="11.8984375" customWidth="1"/>
  </cols>
  <sheetData>
    <row r="5" spans="2:14" ht="18" x14ac:dyDescent="0.3">
      <c r="B5" s="3" t="s">
        <v>299</v>
      </c>
      <c r="C5" s="21"/>
      <c r="D5" s="17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4" x14ac:dyDescent="0.3">
      <c r="B6" s="1" t="s">
        <v>22</v>
      </c>
    </row>
    <row r="7" spans="2:14" x14ac:dyDescent="0.3">
      <c r="B7" s="2" t="s">
        <v>23</v>
      </c>
    </row>
    <row r="8" spans="2:14" ht="8.4" customHeight="1" x14ac:dyDescent="0.3"/>
    <row r="9" spans="2:14" ht="60" customHeight="1" x14ac:dyDescent="0.3">
      <c r="B9" s="10" t="s">
        <v>18</v>
      </c>
      <c r="C9" s="11" t="s">
        <v>1</v>
      </c>
      <c r="D9" s="11" t="s">
        <v>35</v>
      </c>
      <c r="E9" s="11" t="s">
        <v>2</v>
      </c>
      <c r="F9" s="11" t="s">
        <v>3</v>
      </c>
      <c r="G9" s="11" t="s">
        <v>85</v>
      </c>
      <c r="H9" s="11" t="s">
        <v>4</v>
      </c>
      <c r="I9" s="11" t="s">
        <v>307</v>
      </c>
      <c r="J9" s="11" t="s">
        <v>5</v>
      </c>
      <c r="K9" s="11" t="s">
        <v>6</v>
      </c>
      <c r="L9" s="11" t="s">
        <v>7</v>
      </c>
      <c r="M9" s="12" t="s">
        <v>8</v>
      </c>
      <c r="N9" s="12" t="s">
        <v>9</v>
      </c>
    </row>
    <row r="10" spans="2:14" x14ac:dyDescent="0.3">
      <c r="B10" s="8">
        <v>1</v>
      </c>
      <c r="C10" s="19" t="s">
        <v>158</v>
      </c>
      <c r="D10" s="5" t="s">
        <v>84</v>
      </c>
      <c r="E10" s="6" t="s">
        <v>159</v>
      </c>
      <c r="F10" s="47">
        <v>39</v>
      </c>
      <c r="G10" s="49">
        <v>55.4</v>
      </c>
      <c r="H10" s="5" t="s">
        <v>10</v>
      </c>
      <c r="I10" s="5">
        <v>1</v>
      </c>
      <c r="J10" s="5" t="s">
        <v>11</v>
      </c>
      <c r="K10" s="56" t="s">
        <v>181</v>
      </c>
      <c r="L10" s="7" t="s">
        <v>186</v>
      </c>
      <c r="M10" s="7" t="s">
        <v>127</v>
      </c>
      <c r="N10" s="9">
        <v>199941</v>
      </c>
    </row>
    <row r="11" spans="2:14" x14ac:dyDescent="0.3">
      <c r="B11" s="8">
        <v>2</v>
      </c>
      <c r="C11" s="19" t="s">
        <v>158</v>
      </c>
      <c r="D11" s="5" t="s">
        <v>84</v>
      </c>
      <c r="E11" s="6" t="s">
        <v>160</v>
      </c>
      <c r="F11" s="47">
        <v>36</v>
      </c>
      <c r="G11" s="49">
        <v>51.45</v>
      </c>
      <c r="H11" s="5" t="s">
        <v>10</v>
      </c>
      <c r="I11" s="5">
        <v>2</v>
      </c>
      <c r="J11" s="5" t="s">
        <v>11</v>
      </c>
      <c r="K11" s="56" t="s">
        <v>182</v>
      </c>
      <c r="L11" s="7" t="s">
        <v>187</v>
      </c>
      <c r="M11" s="7" t="s">
        <v>19</v>
      </c>
      <c r="N11" s="9">
        <v>199917</v>
      </c>
    </row>
    <row r="12" spans="2:14" x14ac:dyDescent="0.3">
      <c r="B12" s="8">
        <v>3</v>
      </c>
      <c r="C12" s="19" t="s">
        <v>158</v>
      </c>
      <c r="D12" s="5" t="s">
        <v>84</v>
      </c>
      <c r="E12" s="6" t="s">
        <v>161</v>
      </c>
      <c r="F12" s="47">
        <v>35</v>
      </c>
      <c r="G12" s="49">
        <v>50.05</v>
      </c>
      <c r="H12" s="5" t="s">
        <v>10</v>
      </c>
      <c r="I12" s="5">
        <v>3</v>
      </c>
      <c r="J12" s="62" t="s">
        <v>310</v>
      </c>
      <c r="K12" s="56" t="s">
        <v>183</v>
      </c>
      <c r="L12" s="7" t="s">
        <v>188</v>
      </c>
      <c r="M12" s="7" t="s">
        <v>19</v>
      </c>
      <c r="N12" s="42" t="s">
        <v>24</v>
      </c>
    </row>
    <row r="13" spans="2:14" x14ac:dyDescent="0.3">
      <c r="B13" s="8">
        <v>4</v>
      </c>
      <c r="C13" s="19" t="s">
        <v>158</v>
      </c>
      <c r="D13" s="5" t="s">
        <v>84</v>
      </c>
      <c r="E13" s="6" t="s">
        <v>162</v>
      </c>
      <c r="F13" s="47">
        <v>35</v>
      </c>
      <c r="G13" s="49">
        <v>49.95</v>
      </c>
      <c r="H13" s="5" t="s">
        <v>10</v>
      </c>
      <c r="I13" s="5">
        <v>4</v>
      </c>
      <c r="J13" s="5" t="s">
        <v>11</v>
      </c>
      <c r="K13" s="56" t="s">
        <v>184</v>
      </c>
      <c r="L13" s="7" t="s">
        <v>189</v>
      </c>
      <c r="M13" s="7" t="s">
        <v>191</v>
      </c>
      <c r="N13" s="9">
        <v>170561</v>
      </c>
    </row>
    <row r="14" spans="2:14" x14ac:dyDescent="0.3">
      <c r="B14" s="8">
        <v>5</v>
      </c>
      <c r="C14" s="19" t="s">
        <v>158</v>
      </c>
      <c r="D14" s="5" t="s">
        <v>84</v>
      </c>
      <c r="E14" s="6" t="s">
        <v>163</v>
      </c>
      <c r="F14" s="48">
        <v>34.5</v>
      </c>
      <c r="G14" s="50">
        <v>49.1</v>
      </c>
      <c r="H14" s="5" t="s">
        <v>10</v>
      </c>
      <c r="I14" s="5">
        <v>5</v>
      </c>
      <c r="J14" s="5" t="s">
        <v>11</v>
      </c>
      <c r="K14" s="56" t="s">
        <v>185</v>
      </c>
      <c r="L14" s="56" t="s">
        <v>190</v>
      </c>
      <c r="M14" s="7" t="s">
        <v>19</v>
      </c>
      <c r="N14" s="57">
        <v>195095</v>
      </c>
    </row>
    <row r="15" spans="2:14" x14ac:dyDescent="0.3">
      <c r="B15" s="8">
        <v>6</v>
      </c>
      <c r="C15" s="19" t="s">
        <v>158</v>
      </c>
      <c r="D15" s="5" t="s">
        <v>84</v>
      </c>
      <c r="E15" s="6" t="s">
        <v>164</v>
      </c>
      <c r="F15" s="48">
        <v>34.5</v>
      </c>
      <c r="G15" s="50">
        <v>48.95</v>
      </c>
      <c r="H15" s="5" t="s">
        <v>10</v>
      </c>
      <c r="I15" s="5">
        <v>6</v>
      </c>
      <c r="J15" s="5" t="s">
        <v>13</v>
      </c>
      <c r="K15" s="41" t="s">
        <v>24</v>
      </c>
      <c r="L15" s="41" t="s">
        <v>24</v>
      </c>
      <c r="M15" s="7" t="s">
        <v>12</v>
      </c>
      <c r="N15" s="42" t="s">
        <v>24</v>
      </c>
    </row>
    <row r="16" spans="2:14" x14ac:dyDescent="0.3">
      <c r="B16" s="8">
        <v>7</v>
      </c>
      <c r="C16" s="19" t="s">
        <v>158</v>
      </c>
      <c r="D16" s="5" t="s">
        <v>84</v>
      </c>
      <c r="E16" s="6" t="s">
        <v>165</v>
      </c>
      <c r="F16" s="48">
        <v>34</v>
      </c>
      <c r="G16" s="50">
        <v>48.5</v>
      </c>
      <c r="H16" s="5" t="s">
        <v>10</v>
      </c>
      <c r="I16" s="5">
        <v>7</v>
      </c>
      <c r="J16" s="5" t="s">
        <v>13</v>
      </c>
      <c r="K16" s="41" t="s">
        <v>24</v>
      </c>
      <c r="L16" s="41" t="s">
        <v>24</v>
      </c>
      <c r="M16" s="7" t="s">
        <v>14</v>
      </c>
      <c r="N16" s="42" t="s">
        <v>24</v>
      </c>
    </row>
    <row r="17" spans="2:14" x14ac:dyDescent="0.3">
      <c r="B17" s="8">
        <v>8</v>
      </c>
      <c r="C17" s="19" t="s">
        <v>158</v>
      </c>
      <c r="D17" s="5" t="s">
        <v>84</v>
      </c>
      <c r="E17" s="6" t="s">
        <v>166</v>
      </c>
      <c r="F17" s="48">
        <v>33.5</v>
      </c>
      <c r="G17" s="50">
        <v>48.35</v>
      </c>
      <c r="H17" s="5" t="s">
        <v>10</v>
      </c>
      <c r="I17" s="5">
        <v>8</v>
      </c>
      <c r="J17" s="5" t="s">
        <v>13</v>
      </c>
      <c r="K17" s="41" t="s">
        <v>24</v>
      </c>
      <c r="L17" s="41" t="s">
        <v>24</v>
      </c>
      <c r="M17" s="7" t="s">
        <v>12</v>
      </c>
      <c r="N17" s="42" t="s">
        <v>24</v>
      </c>
    </row>
    <row r="18" spans="2:14" x14ac:dyDescent="0.3">
      <c r="B18" s="8">
        <v>9</v>
      </c>
      <c r="C18" s="19" t="s">
        <v>158</v>
      </c>
      <c r="D18" s="5" t="s">
        <v>84</v>
      </c>
      <c r="E18" s="6" t="s">
        <v>167</v>
      </c>
      <c r="F18" s="48">
        <v>34</v>
      </c>
      <c r="G18" s="50">
        <v>48.35</v>
      </c>
      <c r="H18" s="5" t="s">
        <v>10</v>
      </c>
      <c r="I18" s="5">
        <v>9</v>
      </c>
      <c r="J18" s="5" t="s">
        <v>13</v>
      </c>
      <c r="K18" s="41" t="s">
        <v>24</v>
      </c>
      <c r="L18" s="41" t="s">
        <v>24</v>
      </c>
      <c r="M18" s="7" t="s">
        <v>14</v>
      </c>
      <c r="N18" s="42" t="s">
        <v>24</v>
      </c>
    </row>
    <row r="19" spans="2:14" x14ac:dyDescent="0.3">
      <c r="B19" s="8">
        <v>10</v>
      </c>
      <c r="C19" s="19" t="s">
        <v>158</v>
      </c>
      <c r="D19" s="5" t="s">
        <v>84</v>
      </c>
      <c r="E19" s="6" t="s">
        <v>168</v>
      </c>
      <c r="F19" s="48">
        <v>33</v>
      </c>
      <c r="G19" s="50">
        <v>47.25</v>
      </c>
      <c r="H19" s="5" t="s">
        <v>10</v>
      </c>
      <c r="I19" s="5">
        <v>10</v>
      </c>
      <c r="J19" s="5" t="s">
        <v>13</v>
      </c>
      <c r="K19" s="41" t="s">
        <v>24</v>
      </c>
      <c r="L19" s="41" t="s">
        <v>24</v>
      </c>
      <c r="M19" s="7" t="s">
        <v>19</v>
      </c>
      <c r="N19" s="42" t="s">
        <v>24</v>
      </c>
    </row>
    <row r="20" spans="2:14" x14ac:dyDescent="0.3">
      <c r="B20" s="8">
        <v>11</v>
      </c>
      <c r="C20" s="19" t="s">
        <v>158</v>
      </c>
      <c r="D20" s="5" t="s">
        <v>84</v>
      </c>
      <c r="E20" s="6" t="s">
        <v>169</v>
      </c>
      <c r="F20" s="48">
        <v>32.5</v>
      </c>
      <c r="G20" s="50">
        <v>46.75</v>
      </c>
      <c r="H20" s="5" t="s">
        <v>10</v>
      </c>
      <c r="I20" s="5">
        <v>11</v>
      </c>
      <c r="J20" s="5" t="s">
        <v>13</v>
      </c>
      <c r="K20" s="41" t="s">
        <v>24</v>
      </c>
      <c r="L20" s="41" t="s">
        <v>24</v>
      </c>
      <c r="M20" s="7" t="s">
        <v>191</v>
      </c>
      <c r="N20" s="42" t="s">
        <v>24</v>
      </c>
    </row>
    <row r="21" spans="2:14" x14ac:dyDescent="0.3">
      <c r="B21" s="8">
        <v>12</v>
      </c>
      <c r="C21" s="19" t="s">
        <v>158</v>
      </c>
      <c r="D21" s="5" t="s">
        <v>84</v>
      </c>
      <c r="E21" s="6" t="s">
        <v>170</v>
      </c>
      <c r="F21" s="48">
        <v>32</v>
      </c>
      <c r="G21" s="50">
        <v>45.9</v>
      </c>
      <c r="H21" s="5" t="s">
        <v>10</v>
      </c>
      <c r="I21" s="5">
        <v>12</v>
      </c>
      <c r="J21" s="5" t="s">
        <v>13</v>
      </c>
      <c r="K21" s="41" t="s">
        <v>24</v>
      </c>
      <c r="L21" s="41" t="s">
        <v>24</v>
      </c>
      <c r="M21" s="7" t="s">
        <v>191</v>
      </c>
      <c r="N21" s="42" t="s">
        <v>24</v>
      </c>
    </row>
    <row r="22" spans="2:14" x14ac:dyDescent="0.3">
      <c r="B22" s="8">
        <v>13</v>
      </c>
      <c r="C22" s="19" t="s">
        <v>158</v>
      </c>
      <c r="D22" s="5" t="s">
        <v>84</v>
      </c>
      <c r="E22" s="6" t="s">
        <v>171</v>
      </c>
      <c r="F22" s="48">
        <v>32</v>
      </c>
      <c r="G22" s="50">
        <v>45.85</v>
      </c>
      <c r="H22" s="5" t="s">
        <v>10</v>
      </c>
      <c r="I22" s="5">
        <v>13</v>
      </c>
      <c r="J22" s="5" t="s">
        <v>13</v>
      </c>
      <c r="K22" s="41" t="s">
        <v>24</v>
      </c>
      <c r="L22" s="41" t="s">
        <v>24</v>
      </c>
      <c r="M22" s="7" t="s">
        <v>19</v>
      </c>
      <c r="N22" s="42" t="s">
        <v>24</v>
      </c>
    </row>
    <row r="23" spans="2:14" x14ac:dyDescent="0.3">
      <c r="B23" s="8">
        <v>14</v>
      </c>
      <c r="C23" s="19" t="s">
        <v>158</v>
      </c>
      <c r="D23" s="5" t="s">
        <v>84</v>
      </c>
      <c r="E23" s="6" t="s">
        <v>172</v>
      </c>
      <c r="F23" s="48">
        <v>30.5</v>
      </c>
      <c r="G23" s="50">
        <v>43.9</v>
      </c>
      <c r="H23" s="5" t="s">
        <v>10</v>
      </c>
      <c r="I23" s="5">
        <v>14</v>
      </c>
      <c r="J23" s="5" t="s">
        <v>13</v>
      </c>
      <c r="K23" s="41" t="s">
        <v>24</v>
      </c>
      <c r="L23" s="41" t="s">
        <v>24</v>
      </c>
      <c r="M23" s="7" t="s">
        <v>14</v>
      </c>
      <c r="N23" s="42" t="s">
        <v>24</v>
      </c>
    </row>
    <row r="24" spans="2:14" x14ac:dyDescent="0.3">
      <c r="B24" s="8">
        <v>15</v>
      </c>
      <c r="C24" s="19" t="s">
        <v>158</v>
      </c>
      <c r="D24" s="5" t="s">
        <v>84</v>
      </c>
      <c r="E24" s="6" t="s">
        <v>173</v>
      </c>
      <c r="F24" s="48">
        <v>30.5</v>
      </c>
      <c r="G24" s="50">
        <v>43.5</v>
      </c>
      <c r="H24" s="5" t="s">
        <v>10</v>
      </c>
      <c r="I24" s="5">
        <v>15</v>
      </c>
      <c r="J24" s="5" t="s">
        <v>13</v>
      </c>
      <c r="K24" s="41" t="s">
        <v>24</v>
      </c>
      <c r="L24" s="41" t="s">
        <v>24</v>
      </c>
      <c r="M24" s="7" t="s">
        <v>14</v>
      </c>
      <c r="N24" s="42" t="s">
        <v>24</v>
      </c>
    </row>
    <row r="25" spans="2:14" x14ac:dyDescent="0.3">
      <c r="B25" s="8">
        <v>16</v>
      </c>
      <c r="C25" s="19" t="s">
        <v>158</v>
      </c>
      <c r="D25" s="5" t="s">
        <v>84</v>
      </c>
      <c r="E25" s="6" t="s">
        <v>174</v>
      </c>
      <c r="F25" s="48">
        <v>30</v>
      </c>
      <c r="G25" s="50">
        <v>42.4</v>
      </c>
      <c r="H25" s="5" t="s">
        <v>10</v>
      </c>
      <c r="I25" s="5">
        <v>16</v>
      </c>
      <c r="J25" s="5" t="s">
        <v>13</v>
      </c>
      <c r="K25" s="41" t="s">
        <v>24</v>
      </c>
      <c r="L25" s="41" t="s">
        <v>24</v>
      </c>
      <c r="M25" s="7" t="s">
        <v>19</v>
      </c>
      <c r="N25" s="42" t="s">
        <v>24</v>
      </c>
    </row>
    <row r="26" spans="2:14" x14ac:dyDescent="0.3">
      <c r="B26" s="8">
        <v>17</v>
      </c>
      <c r="C26" s="19" t="s">
        <v>158</v>
      </c>
      <c r="D26" s="5" t="s">
        <v>84</v>
      </c>
      <c r="E26" s="6" t="s">
        <v>175</v>
      </c>
      <c r="F26" s="48">
        <v>29</v>
      </c>
      <c r="G26" s="50">
        <v>40.9</v>
      </c>
      <c r="H26" s="5" t="s">
        <v>10</v>
      </c>
      <c r="I26" s="5">
        <v>17</v>
      </c>
      <c r="J26" s="5" t="s">
        <v>13</v>
      </c>
      <c r="K26" s="41" t="s">
        <v>24</v>
      </c>
      <c r="L26" s="41" t="s">
        <v>24</v>
      </c>
      <c r="M26" s="7" t="s">
        <v>19</v>
      </c>
      <c r="N26" s="42" t="s">
        <v>24</v>
      </c>
    </row>
    <row r="27" spans="2:14" x14ac:dyDescent="0.3">
      <c r="B27" s="8">
        <v>18</v>
      </c>
      <c r="C27" s="19" t="s">
        <v>158</v>
      </c>
      <c r="D27" s="5" t="s">
        <v>84</v>
      </c>
      <c r="E27" s="6" t="s">
        <v>176</v>
      </c>
      <c r="F27" s="48">
        <v>29</v>
      </c>
      <c r="G27" s="50">
        <v>40.65</v>
      </c>
      <c r="H27" s="5" t="s">
        <v>10</v>
      </c>
      <c r="I27" s="5">
        <v>18</v>
      </c>
      <c r="J27" s="5" t="s">
        <v>13</v>
      </c>
      <c r="K27" s="41" t="s">
        <v>24</v>
      </c>
      <c r="L27" s="41" t="s">
        <v>24</v>
      </c>
      <c r="M27" s="7" t="s">
        <v>19</v>
      </c>
      <c r="N27" s="42" t="s">
        <v>24</v>
      </c>
    </row>
    <row r="28" spans="2:14" x14ac:dyDescent="0.3">
      <c r="B28" s="8">
        <v>19</v>
      </c>
      <c r="C28" s="51" t="s">
        <v>158</v>
      </c>
      <c r="D28" s="52" t="s">
        <v>84</v>
      </c>
      <c r="E28" s="53" t="s">
        <v>180</v>
      </c>
      <c r="F28" s="55">
        <v>28.5</v>
      </c>
      <c r="G28" s="50">
        <v>39.799999999999997</v>
      </c>
      <c r="H28" s="5" t="s">
        <v>15</v>
      </c>
      <c r="I28" s="52" t="s">
        <v>16</v>
      </c>
      <c r="J28" s="5" t="s">
        <v>13</v>
      </c>
      <c r="K28" s="41" t="s">
        <v>24</v>
      </c>
      <c r="L28" s="41" t="s">
        <v>24</v>
      </c>
      <c r="M28" s="53" t="s">
        <v>127</v>
      </c>
      <c r="N28" s="42" t="s">
        <v>24</v>
      </c>
    </row>
    <row r="29" spans="2:14" x14ac:dyDescent="0.3">
      <c r="B29" s="8">
        <v>20</v>
      </c>
      <c r="C29" s="19" t="s">
        <v>158</v>
      </c>
      <c r="D29" s="5" t="s">
        <v>84</v>
      </c>
      <c r="E29" s="6" t="s">
        <v>177</v>
      </c>
      <c r="F29" s="48">
        <v>28.5</v>
      </c>
      <c r="G29" s="50">
        <v>41</v>
      </c>
      <c r="H29" s="5" t="s">
        <v>15</v>
      </c>
      <c r="I29" s="5" t="s">
        <v>16</v>
      </c>
      <c r="J29" s="5" t="s">
        <v>13</v>
      </c>
      <c r="K29" s="41" t="s">
        <v>24</v>
      </c>
      <c r="L29" s="41" t="s">
        <v>24</v>
      </c>
      <c r="M29" s="7" t="s">
        <v>192</v>
      </c>
      <c r="N29" s="42" t="s">
        <v>24</v>
      </c>
    </row>
    <row r="30" spans="2:14" x14ac:dyDescent="0.3">
      <c r="B30" s="8">
        <v>21</v>
      </c>
      <c r="C30" s="19" t="s">
        <v>158</v>
      </c>
      <c r="D30" s="5" t="s">
        <v>84</v>
      </c>
      <c r="E30" s="6" t="s">
        <v>179</v>
      </c>
      <c r="F30" s="48">
        <v>27</v>
      </c>
      <c r="G30" s="50">
        <v>38.049999999999997</v>
      </c>
      <c r="H30" s="5" t="s">
        <v>15</v>
      </c>
      <c r="I30" s="5" t="s">
        <v>16</v>
      </c>
      <c r="J30" s="5" t="s">
        <v>13</v>
      </c>
      <c r="K30" s="41" t="s">
        <v>24</v>
      </c>
      <c r="L30" s="41" t="s">
        <v>24</v>
      </c>
      <c r="M30" s="7" t="s">
        <v>19</v>
      </c>
      <c r="N30" s="42" t="s">
        <v>24</v>
      </c>
    </row>
    <row r="31" spans="2:14" x14ac:dyDescent="0.3">
      <c r="B31" s="8">
        <v>22</v>
      </c>
      <c r="C31" s="51" t="s">
        <v>158</v>
      </c>
      <c r="D31" s="52" t="s">
        <v>84</v>
      </c>
      <c r="E31" s="53" t="s">
        <v>178</v>
      </c>
      <c r="F31" s="55">
        <v>28.5</v>
      </c>
      <c r="G31" s="50">
        <v>40.65</v>
      </c>
      <c r="H31" s="5" t="s">
        <v>15</v>
      </c>
      <c r="I31" s="52" t="s">
        <v>16</v>
      </c>
      <c r="J31" s="5" t="s">
        <v>13</v>
      </c>
      <c r="K31" s="41" t="s">
        <v>24</v>
      </c>
      <c r="L31" s="41" t="s">
        <v>24</v>
      </c>
      <c r="M31" s="53" t="s">
        <v>19</v>
      </c>
      <c r="N31" s="42" t="s">
        <v>24</v>
      </c>
    </row>
    <row r="32" spans="2:14" x14ac:dyDescent="0.3">
      <c r="B32" s="13"/>
      <c r="C32" s="23"/>
      <c r="D32" s="20"/>
      <c r="E32" s="14"/>
      <c r="F32" s="14"/>
      <c r="G32" s="14"/>
      <c r="H32" s="14"/>
      <c r="I32" s="14"/>
      <c r="J32" s="14"/>
      <c r="K32" s="14"/>
      <c r="L32" s="14"/>
      <c r="M32" s="15" t="s">
        <v>17</v>
      </c>
      <c r="N32" s="16">
        <f>SUBTOTAL(109,Table149[Skiriamos lėšos, iš viso])</f>
        <v>765514</v>
      </c>
    </row>
  </sheetData>
  <pageMargins left="0.7" right="0.7" top="0.75" bottom="0.75" header="0.3" footer="0.3"/>
  <pageSetup paperSize="9" orientation="portrait" horizontalDpi="0" verticalDpi="0"/>
  <drawing r:id="rId1"/>
  <legacy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9954F-1F34-9744-88E9-68EAE5F3312A}">
  <dimension ref="B5:N14"/>
  <sheetViews>
    <sheetView showGridLines="0" zoomScale="90" zoomScaleNormal="90" workbookViewId="0">
      <selection activeCell="N14" sqref="N14"/>
    </sheetView>
  </sheetViews>
  <sheetFormatPr defaultColWidth="11.19921875" defaultRowHeight="15.6" x14ac:dyDescent="0.3"/>
  <cols>
    <col min="1" max="1" width="2.19921875" customWidth="1"/>
    <col min="2" max="2" width="4.19921875" customWidth="1"/>
    <col min="3" max="3" width="6.59765625" style="22" customWidth="1"/>
    <col min="4" max="4" width="9.5" style="18" customWidth="1"/>
    <col min="5" max="5" width="13.19921875" customWidth="1"/>
    <col min="6" max="6" width="8.59765625" customWidth="1"/>
    <col min="7" max="7" width="10.5" customWidth="1"/>
    <col min="8" max="8" width="15.09765625" customWidth="1"/>
    <col min="9" max="9" width="17.796875" customWidth="1"/>
    <col min="10" max="10" width="16.5" customWidth="1"/>
    <col min="11" max="11" width="21.09765625" customWidth="1"/>
    <col min="12" max="12" width="40.8984375" customWidth="1"/>
    <col min="13" max="13" width="28.19921875" customWidth="1"/>
    <col min="14" max="14" width="11.19921875" customWidth="1"/>
  </cols>
  <sheetData>
    <row r="5" spans="2:14" ht="18" x14ac:dyDescent="0.3">
      <c r="B5" s="3" t="s">
        <v>300</v>
      </c>
      <c r="C5" s="21"/>
      <c r="D5" s="17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4" x14ac:dyDescent="0.3">
      <c r="B6" s="1" t="s">
        <v>22</v>
      </c>
    </row>
    <row r="7" spans="2:14" x14ac:dyDescent="0.3">
      <c r="B7" s="2" t="s">
        <v>23</v>
      </c>
    </row>
    <row r="8" spans="2:14" ht="9" customHeight="1" x14ac:dyDescent="0.3"/>
    <row r="9" spans="2:14" ht="61.2" customHeight="1" x14ac:dyDescent="0.3">
      <c r="B9" s="10" t="s">
        <v>18</v>
      </c>
      <c r="C9" s="11" t="s">
        <v>1</v>
      </c>
      <c r="D9" s="11" t="s">
        <v>35</v>
      </c>
      <c r="E9" s="11" t="s">
        <v>2</v>
      </c>
      <c r="F9" s="11" t="s">
        <v>3</v>
      </c>
      <c r="G9" s="11" t="s">
        <v>85</v>
      </c>
      <c r="H9" s="11" t="s">
        <v>4</v>
      </c>
      <c r="I9" s="11" t="s">
        <v>307</v>
      </c>
      <c r="J9" s="11" t="s">
        <v>5</v>
      </c>
      <c r="K9" s="11" t="s">
        <v>6</v>
      </c>
      <c r="L9" s="11" t="s">
        <v>7</v>
      </c>
      <c r="M9" s="12" t="s">
        <v>8</v>
      </c>
      <c r="N9" s="12" t="s">
        <v>9</v>
      </c>
    </row>
    <row r="10" spans="2:14" x14ac:dyDescent="0.3">
      <c r="B10" s="8">
        <v>1</v>
      </c>
      <c r="C10" s="19" t="s">
        <v>158</v>
      </c>
      <c r="D10" s="5" t="s">
        <v>95</v>
      </c>
      <c r="E10" s="6" t="s">
        <v>193</v>
      </c>
      <c r="F10" s="5">
        <v>36.5</v>
      </c>
      <c r="G10" s="5">
        <v>51.95</v>
      </c>
      <c r="H10" s="5" t="s">
        <v>10</v>
      </c>
      <c r="I10" s="5">
        <v>1</v>
      </c>
      <c r="J10" s="5" t="s">
        <v>11</v>
      </c>
      <c r="K10" s="7" t="s">
        <v>197</v>
      </c>
      <c r="L10" s="7" t="s">
        <v>198</v>
      </c>
      <c r="M10" s="7" t="s">
        <v>127</v>
      </c>
      <c r="N10" s="9">
        <v>198196</v>
      </c>
    </row>
    <row r="11" spans="2:14" x14ac:dyDescent="0.3">
      <c r="B11" s="8">
        <v>2</v>
      </c>
      <c r="C11" s="19" t="s">
        <v>158</v>
      </c>
      <c r="D11" s="5" t="s">
        <v>95</v>
      </c>
      <c r="E11" s="6" t="s">
        <v>194</v>
      </c>
      <c r="F11" s="5">
        <v>33.5</v>
      </c>
      <c r="G11" s="5">
        <v>48.25</v>
      </c>
      <c r="H11" s="5" t="s">
        <v>10</v>
      </c>
      <c r="I11" s="5">
        <v>2</v>
      </c>
      <c r="J11" s="5" t="s">
        <v>292</v>
      </c>
      <c r="K11" s="41" t="s">
        <v>24</v>
      </c>
      <c r="L11" s="41" t="s">
        <v>24</v>
      </c>
      <c r="M11" s="7" t="s">
        <v>12</v>
      </c>
      <c r="N11" s="42" t="s">
        <v>24</v>
      </c>
    </row>
    <row r="12" spans="2:14" x14ac:dyDescent="0.3">
      <c r="B12" s="8">
        <v>3</v>
      </c>
      <c r="C12" s="19" t="s">
        <v>158</v>
      </c>
      <c r="D12" s="5" t="s">
        <v>95</v>
      </c>
      <c r="E12" s="6" t="s">
        <v>195</v>
      </c>
      <c r="F12" s="43">
        <v>32.5</v>
      </c>
      <c r="G12" s="50">
        <v>46.1</v>
      </c>
      <c r="H12" s="5" t="s">
        <v>10</v>
      </c>
      <c r="I12" s="5">
        <v>3</v>
      </c>
      <c r="J12" s="5" t="s">
        <v>13</v>
      </c>
      <c r="K12" s="41" t="s">
        <v>24</v>
      </c>
      <c r="L12" s="41" t="s">
        <v>24</v>
      </c>
      <c r="M12" s="7" t="s">
        <v>19</v>
      </c>
      <c r="N12" s="42" t="s">
        <v>24</v>
      </c>
    </row>
    <row r="13" spans="2:14" x14ac:dyDescent="0.3">
      <c r="B13" s="8">
        <v>4</v>
      </c>
      <c r="C13" s="19" t="s">
        <v>158</v>
      </c>
      <c r="D13" s="5" t="s">
        <v>95</v>
      </c>
      <c r="E13" s="6" t="s">
        <v>196</v>
      </c>
      <c r="F13" s="43">
        <v>28.5</v>
      </c>
      <c r="G13" s="43">
        <v>40.65</v>
      </c>
      <c r="H13" s="5" t="s">
        <v>15</v>
      </c>
      <c r="I13" s="5" t="s">
        <v>16</v>
      </c>
      <c r="J13" s="5" t="s">
        <v>13</v>
      </c>
      <c r="K13" s="41" t="s">
        <v>24</v>
      </c>
      <c r="L13" s="41" t="s">
        <v>24</v>
      </c>
      <c r="M13" s="7" t="s">
        <v>127</v>
      </c>
      <c r="N13" s="42" t="s">
        <v>24</v>
      </c>
    </row>
    <row r="14" spans="2:14" x14ac:dyDescent="0.3">
      <c r="B14" s="13"/>
      <c r="C14" s="23"/>
      <c r="D14" s="20"/>
      <c r="E14" s="14"/>
      <c r="F14" s="14"/>
      <c r="G14" s="14"/>
      <c r="H14" s="14"/>
      <c r="I14" s="14"/>
      <c r="J14" s="14"/>
      <c r="K14" s="14"/>
      <c r="L14" s="14"/>
      <c r="M14" s="15" t="s">
        <v>17</v>
      </c>
      <c r="N14" s="16">
        <f>SUBTOTAL(109,Table1410[Skiriamos lėšos, iš viso])</f>
        <v>198196</v>
      </c>
    </row>
  </sheetData>
  <pageMargins left="0.7" right="0.7" top="0.75" bottom="0.75" header="0.3" footer="0.3"/>
  <pageSetup paperSize="9" orientation="portrait" horizontalDpi="0" verticalDpi="0"/>
  <drawing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00A6B28DC92A4C4D8B91049AB8DC4939" ma:contentTypeVersion="18" ma:contentTypeDescription="Kurkite naują dokumentą." ma:contentTypeScope="" ma:versionID="bceeb385381b44c985695fbaddb59b84">
  <xsd:schema xmlns:xsd="http://www.w3.org/2001/XMLSchema" xmlns:xs="http://www.w3.org/2001/XMLSchema" xmlns:p="http://schemas.microsoft.com/office/2006/metadata/properties" xmlns:ns2="5939bd16-3791-44ef-8104-03b6f98bd056" xmlns:ns3="41a24112-7945-4c1c-9b7f-ad47ff7317a9" targetNamespace="http://schemas.microsoft.com/office/2006/metadata/properties" ma:root="true" ma:fieldsID="cd52475b03bfaa74a578b3c14b6bcf94" ns2:_="" ns3:_="">
    <xsd:import namespace="5939bd16-3791-44ef-8104-03b6f98bd056"/>
    <xsd:import namespace="41a24112-7945-4c1c-9b7f-ad47ff7317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39bd16-3791-44ef-8104-03b6f98bd0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Vaizdų žymės" ma:readOnly="false" ma:fieldId="{5cf76f15-5ced-4ddc-b409-7134ff3c332f}" ma:taxonomyMulti="true" ma:sspId="cba263c8-4ed9-4ac4-8b05-bf1c9b587b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a24112-7945-4c1c-9b7f-ad47ff7317a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81c5ba7-8fb2-4747-ae97-0530b7f9eb8d}" ma:internalName="TaxCatchAll" ma:showField="CatchAllData" ma:web="41a24112-7945-4c1c-9b7f-ad47ff7317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39bd16-3791-44ef-8104-03b6f98bd056">
      <Terms xmlns="http://schemas.microsoft.com/office/infopath/2007/PartnerControls"/>
    </lcf76f155ced4ddcb4097134ff3c332f>
    <TaxCatchAll xmlns="41a24112-7945-4c1c-9b7f-ad47ff7317a9" xsi:nil="true"/>
  </documentManagement>
</p:properties>
</file>

<file path=customXml/itemProps1.xml><?xml version="1.0" encoding="utf-8"?>
<ds:datastoreItem xmlns:ds="http://schemas.openxmlformats.org/officeDocument/2006/customXml" ds:itemID="{6BFA2B65-62EF-4CD3-A451-21B57A5CBA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496633-7453-4CBC-8951-4182823A23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39bd16-3791-44ef-8104-03b6f98bd056"/>
    <ds:schemaRef ds:uri="41a24112-7945-4c1c-9b7f-ad47ff7317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413A05-F902-4CD3-B39E-FEFE64CA5078}">
  <ds:schemaRefs>
    <ds:schemaRef ds:uri="http://schemas.microsoft.com/office/2006/metadata/properties"/>
    <ds:schemaRef ds:uri="http://schemas.microsoft.com/office/infopath/2007/PartnerControls"/>
    <ds:schemaRef ds:uri="5939bd16-3791-44ef-8104-03b6f98bd056"/>
    <ds:schemaRef ds:uri="41a24112-7945-4c1c-9b7f-ad47ff7317a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15</vt:i4>
      </vt:variant>
    </vt:vector>
  </HeadingPairs>
  <TitlesOfParts>
    <vt:vector size="15" baseType="lpstr">
      <vt:lpstr>suvestinė</vt:lpstr>
      <vt:lpstr>H1 I</vt:lpstr>
      <vt:lpstr>H1 II</vt:lpstr>
      <vt:lpstr>H2 I</vt:lpstr>
      <vt:lpstr>H2 II</vt:lpstr>
      <vt:lpstr>S1 I</vt:lpstr>
      <vt:lpstr>S1 II</vt:lpstr>
      <vt:lpstr>S2 I</vt:lpstr>
      <vt:lpstr>S2 II</vt:lpstr>
      <vt:lpstr>S3 I</vt:lpstr>
      <vt:lpstr>S3 II</vt:lpstr>
      <vt:lpstr>S4 I</vt:lpstr>
      <vt:lpstr>S4 II</vt:lpstr>
      <vt:lpstr>S5 I</vt:lpstr>
      <vt:lpstr>S5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Plotnikovaitė | Lietuvos mokslo taryba</dc:creator>
  <cp:lastModifiedBy>Jolanta Paunksnienė | Lietuvos mokslo taryba</cp:lastModifiedBy>
  <dcterms:created xsi:type="dcterms:W3CDTF">2025-10-08T11:36:44Z</dcterms:created>
  <dcterms:modified xsi:type="dcterms:W3CDTF">2025-12-18T06:48:49Z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0x01010000A6B28DC92A4C4D8B91049AB8DC4939</vt:lpwstr>
  </property>
  <property fmtid="{D5CDD505-2E9C-101B-9397-08002B2CF9AE}" pid="3" name="MediaServiceImageTags">
    <vt:lpwstr/>
  </property>
</Properties>
</file>